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О г.Ртищево" sheetId="1" r:id="rId1"/>
  </sheets>
  <definedNames>
    <definedName name="_xlnm.Print_Area" localSheetId="0">'МО г.Ртищево'!$B$1:$G$190</definedName>
  </definedNames>
  <calcPr fullCalcOnLoad="1"/>
</workbook>
</file>

<file path=xl/sharedStrings.xml><?xml version="1.0" encoding="utf-8"?>
<sst xmlns="http://schemas.openxmlformats.org/spreadsheetml/2006/main" count="317" uniqueCount="300">
  <si>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</si>
  <si>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</si>
  <si>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</si>
  <si>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Земельный налог</t>
  </si>
  <si>
    <t>Доходы от перечисления части прибыли</t>
  </si>
  <si>
    <t>Плат.за негат.возд.на окр.ср.</t>
  </si>
  <si>
    <t xml:space="preserve">Невыясненные поступления </t>
  </si>
  <si>
    <t>БЕЗВОЗМЕЗДНЫЕ ПЕРЕЧИСЛЕНИЯ</t>
  </si>
  <si>
    <t>Дотации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</si>
  <si>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</si>
  <si>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</si>
  <si>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</si>
  <si>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</si>
  <si>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</si>
  <si>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0503</t>
  </si>
  <si>
    <t>0700</t>
  </si>
  <si>
    <t>ОБРАЗОВАНИЕ</t>
  </si>
  <si>
    <t>СОЦИАЛЬНАЯ ПОЛИТИКА</t>
  </si>
  <si>
    <t>1001</t>
  </si>
  <si>
    <t>1003</t>
  </si>
  <si>
    <t>1100</t>
  </si>
  <si>
    <t>1101</t>
  </si>
  <si>
    <t>ИТОГО РАСХОДОВ</t>
  </si>
  <si>
    <t>0100</t>
  </si>
  <si>
    <t>0103</t>
  </si>
  <si>
    <t>0104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</si>
  <si>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</si>
  <si>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</si>
  <si>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</si>
  <si>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</si>
  <si>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</si>
  <si>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</si>
  <si>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</si>
  <si>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</si>
  <si>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</si>
  <si>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</si>
  <si>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</si>
  <si>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</si>
  <si>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</si>
  <si>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</si>
  <si>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</si>
  <si>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</si>
  <si>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</si>
  <si>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МЕЖБЮДЖЕТНЫЕ ТРАНСФЕРТЫ</t>
  </si>
  <si>
    <t>Межбюджетные трансферты из бюджетов поселений бюджету МР</t>
  </si>
  <si>
    <t>Госпошлина</t>
  </si>
  <si>
    <t>в том числе собственные доходы</t>
  </si>
  <si>
    <t>0310</t>
  </si>
  <si>
    <t>0409</t>
  </si>
  <si>
    <t>Компенсация затрат</t>
  </si>
  <si>
    <t>Мероприятия по землеустройству и землепользованию</t>
  </si>
  <si>
    <t>0113</t>
  </si>
  <si>
    <t>ФИЗИЧЕСКАЯ КУЛЬТУРА И СПОРТ</t>
  </si>
  <si>
    <t>1200</t>
  </si>
  <si>
    <t>СРЕДСТВА МАССОВОЙ ИНФОРМАЦИИ</t>
  </si>
  <si>
    <t>1202</t>
  </si>
  <si>
    <t>Периодическая печать и издательства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</si>
  <si>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</si>
  <si>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</si>
  <si>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</si>
  <si>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</si>
  <si>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5220610</t>
  </si>
  <si>
    <t>5220611</t>
  </si>
  <si>
    <t>Капитальный ремонт муниципального жилищного фонда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</si>
  <si>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</si>
  <si>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</si>
  <si>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5210600</t>
  </si>
  <si>
    <t>0107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</si>
  <si>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</si>
  <si>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</si>
  <si>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</si>
  <si>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</si>
  <si>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</si>
  <si>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Обеспечение деятельности представительного органа муниципального образования</t>
  </si>
  <si>
    <t>Коммунальное хозяйство, в том числе:</t>
  </si>
  <si>
    <t>Акцизы на нефтепродукты</t>
  </si>
  <si>
    <t>9930008100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</si>
  <si>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</si>
  <si>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</si>
  <si>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</si>
  <si>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</si>
  <si>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9400006600</t>
  </si>
  <si>
    <t>7510000000</t>
  </si>
  <si>
    <t>9400006700</t>
  </si>
  <si>
    <t>0408</t>
  </si>
  <si>
    <t>7240100000</t>
  </si>
  <si>
    <t>0703</t>
  </si>
  <si>
    <t>Дополнительное образование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</si>
  <si>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</si>
  <si>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</si>
  <si>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</si>
  <si>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</si>
  <si>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</si>
  <si>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</si>
  <si>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</si>
  <si>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</si>
  <si>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</si>
  <si>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</si>
  <si>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</si>
  <si>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</si>
  <si>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</si>
  <si>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9400006800</t>
  </si>
  <si>
    <t>Иные мероприятия в области управления муниципальным имуществом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</si>
  <si>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</si>
  <si>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</si>
  <si>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% к год.плану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</si>
  <si>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</si>
  <si>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</si>
  <si>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</si>
  <si>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</si>
  <si>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</si>
  <si>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</si>
  <si>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</si>
  <si>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</si>
  <si>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</si>
  <si>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</si>
  <si>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</si>
  <si>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</si>
  <si>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</si>
  <si>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9910008530</t>
  </si>
  <si>
    <t>Расходы на исполнение административных правонарушений</t>
  </si>
  <si>
    <t>840000000</t>
  </si>
  <si>
    <t>7240100Т20</t>
  </si>
  <si>
    <t>Строительство объекта: "Канализационно - очистные сооружения в г. Ртищево Саратовской области"</t>
  </si>
  <si>
    <t>Налог на доходы физических лиц</t>
  </si>
  <si>
    <t>Доходы, получаемые в виде арендной платы за земельные участки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</si>
  <si>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</si>
  <si>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</si>
  <si>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</si>
  <si>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</si>
  <si>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Меры социальной поддержки почетных граждан</t>
  </si>
  <si>
    <t>9510005360</t>
  </si>
  <si>
    <t>Выполнение других обязательств муниципального образования в области жилищного хозяйства</t>
  </si>
  <si>
    <t>Субсидии бюджетам городских  поселений области на обеспечение повышения оплаты труда некоторых категорий работников муниципальных учреждений</t>
  </si>
  <si>
    <t>056</t>
  </si>
  <si>
    <t>75101G0Д60</t>
  </si>
  <si>
    <t>75303G0Д10</t>
  </si>
  <si>
    <t>75306G0Д30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</si>
  <si>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</si>
  <si>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</si>
  <si>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</si>
  <si>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75308G0Д80</t>
  </si>
  <si>
    <t>Диагностика моста через р. Ольшанка</t>
  </si>
  <si>
    <t>Паспортизация автомобильных дорог</t>
  </si>
  <si>
    <t>7240100Т40</t>
  </si>
  <si>
    <t>830010Б010</t>
  </si>
  <si>
    <t xml:space="preserve">Приобретение, посадка цветочной рассады </t>
  </si>
  <si>
    <t>Муниципальная программа  "Благоустройство населённых пунктов  муниципального образования на 2019 год"</t>
  </si>
  <si>
    <t>830020Б020</t>
  </si>
  <si>
    <t>Формовочная обрезка деревьев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</si>
  <si>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</si>
  <si>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</si>
  <si>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</si>
  <si>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</si>
  <si>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830050Б040</t>
  </si>
  <si>
    <t>Прочие мероприятия по благоустройству кладбищ</t>
  </si>
  <si>
    <t>830060Б060</t>
  </si>
  <si>
    <t>Приобретение специализированной техники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</si>
  <si>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</si>
  <si>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</si>
  <si>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</si>
  <si>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</si>
  <si>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</si>
  <si>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</si>
  <si>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</si>
  <si>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</si>
  <si>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</si>
  <si>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Выполнение работ по обслуживанию уличного освещения муниципального образования</t>
  </si>
  <si>
    <t>830140Б160</t>
  </si>
  <si>
    <t>Уменьшение численности безнадзорных животных</t>
  </si>
  <si>
    <t>830150Б170</t>
  </si>
  <si>
    <t>Уборка территорий в зонах отдыха</t>
  </si>
  <si>
    <t>830170Б290</t>
  </si>
  <si>
    <t>Приобретение светильников и (или) опор уличного освещения</t>
  </si>
  <si>
    <t>8300000000</t>
  </si>
  <si>
    <t>830250Б510</t>
  </si>
  <si>
    <t xml:space="preserve">Прочие мероприятия по благоустройству </t>
  </si>
  <si>
    <t>75310GД030</t>
  </si>
  <si>
    <t>Строительно - техническая экспертиза</t>
  </si>
  <si>
    <t>830170Б190</t>
  </si>
  <si>
    <t>Прочие мероприятия по уличному освещению</t>
  </si>
  <si>
    <t>830000000</t>
  </si>
  <si>
    <t>Муниципальная программа  "Благоустройство населённых пунктов  муниципального образования на 2018 год"</t>
  </si>
  <si>
    <t>830190Б230</t>
  </si>
  <si>
    <t>Приобретение и установка остановочных павильонов</t>
  </si>
  <si>
    <t>841F255550</t>
  </si>
  <si>
    <t>Реализация программ формирования современной городской среды, за счет средств областного бюджета</t>
  </si>
  <si>
    <t>Реализация программ формирования современной городской среды, за счет средств федерального бюджета</t>
  </si>
  <si>
    <t>Реализация программ формирования современной городской среды, за счет средств местного бюджета</t>
  </si>
  <si>
    <t>8400000000</t>
  </si>
  <si>
    <t>7240100Ф30</t>
  </si>
  <si>
    <t>7240100Ф40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</si>
  <si>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</si>
  <si>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</si>
  <si>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</si>
  <si>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</si>
  <si>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841000000</t>
  </si>
  <si>
    <t>Подпрограмма "Благоустройство дворовых территорий многоквартирных домов г. Ртищево"</t>
  </si>
  <si>
    <t>Субсидии бюджетам городских поселений на реализацию программ формирования современной городской среды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</si>
  <si>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</si>
  <si>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</si>
  <si>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841F255550 044202</t>
  </si>
  <si>
    <t>841F255550 044201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</si>
  <si>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</si>
  <si>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</si>
  <si>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721470Г180</t>
  </si>
  <si>
    <t>Раздел земельных участков для устранения пресечений с границей населённого пункта</t>
  </si>
  <si>
    <t>721480Г190</t>
  </si>
  <si>
    <t>Изготовление документов для постановки в ЕГРН границы населенного пункта город Ртищево</t>
  </si>
  <si>
    <t>8302600Б540</t>
  </si>
  <si>
    <t>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</t>
  </si>
  <si>
    <t>8302700Б550</t>
  </si>
  <si>
    <t>Улучшение эстетического и архитектурного вида сквера "Сиреневый"</t>
  </si>
  <si>
    <t>75309GД020</t>
  </si>
  <si>
    <t>842F255550</t>
  </si>
  <si>
    <t>842F255551</t>
  </si>
  <si>
    <t>842F255552</t>
  </si>
  <si>
    <t>Реализация программ формирования современной городской среды, за счет средств областного бюджета(дворовые территории)</t>
  </si>
  <si>
    <t>Реализация программ формирования современной городской среды, за счет средств местного бюджета(дворовые территории)</t>
  </si>
  <si>
    <t>Реализация программ формирования современной городской среды, за счет средств федерального бюджета(дворовые территории)</t>
  </si>
  <si>
    <t>Реализация программ формирования современной городской среды, за счет средств областного бюджета(общественные территории)</t>
  </si>
  <si>
    <t>Реализация программ формирования современной городской среды, за счет средств федерального бюджета(общественные территории)</t>
  </si>
  <si>
    <t>Реализация программ формирования современной городской среды, за счет средств местного бюджета(общественные территории)</t>
  </si>
  <si>
    <t>Подпрограмма  "Благоустройство общественных территорий г. Ртищево"</t>
  </si>
  <si>
    <t>84004V0000</t>
  </si>
  <si>
    <t>721490Г200</t>
  </si>
  <si>
    <t>830180Б560</t>
  </si>
  <si>
    <t>Приобретение детских качелей для установки на территории города Ртищево</t>
  </si>
  <si>
    <t>830250Б580</t>
  </si>
  <si>
    <t xml:space="preserve">Приобретение и установка урн для мусора </t>
  </si>
  <si>
    <t>Создание комфортных условий пребывания на водных объектах</t>
  </si>
  <si>
    <t>8302900Б590</t>
  </si>
  <si>
    <t>план на 9 месяцев</t>
  </si>
  <si>
    <t>% к плану 9 месяцев</t>
  </si>
  <si>
    <t>870070A070</t>
  </si>
  <si>
    <t>840F2У5550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</si>
  <si>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</si>
  <si>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7240100Ф70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</si>
  <si>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</si>
  <si>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в том числе областные средства</t>
  </si>
  <si>
    <t>обл</t>
  </si>
  <si>
    <t>880270П290</t>
  </si>
  <si>
    <t>880280П310</t>
  </si>
  <si>
    <t>880290П320</t>
  </si>
  <si>
    <t>880300П330</t>
  </si>
  <si>
    <t xml:space="preserve">Приобретение пожарных гидрантов </t>
  </si>
  <si>
    <t>Смена пожарных гидрантов</t>
  </si>
  <si>
    <t>Приобретение  памяток для населения на противопожарную тематику</t>
  </si>
  <si>
    <t xml:space="preserve">Приобретение автономных дымовых пожарных извещателей  </t>
  </si>
  <si>
    <t xml:space="preserve">870080A080
</t>
  </si>
  <si>
    <t>721160Г210</t>
  </si>
  <si>
    <t>721190Г220</t>
  </si>
  <si>
    <t>Актуализация генерального плана МО город Ртищево</t>
  </si>
  <si>
    <t>830300Б630</t>
  </si>
  <si>
    <t>Проведение дератизационных мероприятий на общественных территориях и в местах отдыха</t>
  </si>
  <si>
    <t>91400083Г0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</si>
  <si>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</si>
  <si>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830310б650</t>
  </si>
  <si>
    <t>8302500Б510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</si>
  <si>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</si>
  <si>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</si>
  <si>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</si>
  <si>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</si>
  <si>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</si>
  <si>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 xml:space="preserve">Сведения
об исполнении бюджета муниципального образования город Ртищево 
за 2019 год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</si>
  <si>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</si>
  <si>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</si>
  <si>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</si>
  <si>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     Реализация основного мероприятия</t>
  </si>
  <si>
    <t>Основное мероприятие "Прочие мероприятия по благоустройству городских территорий"     Реализация основного мероприятия</t>
  </si>
  <si>
    <t>НАЛОГОВЫЕ И НЕНАЛОГОВЫЕ ДОХОДЫ</t>
  </si>
  <si>
    <t>Единый сельскохозяйственный  налог</t>
  </si>
  <si>
    <t>ИТОГО ДОХОДОВ</t>
  </si>
  <si>
    <t xml:space="preserve">Субсидии </t>
  </si>
  <si>
    <t>Иные межбюджетные трансферты</t>
  </si>
  <si>
    <t>Возврат остатков субсидий и иных межбюджетных трансфертов прошлых лет</t>
  </si>
  <si>
    <t>Другие общегосударственные вопросы, в том числе:</t>
  </si>
  <si>
    <t>Мероприятия приуроченные к празднованию Дня города Ртищево</t>
  </si>
  <si>
    <t>Оплата за газ для поддержания "Вечного огня"</t>
  </si>
  <si>
    <t>Обеспечение пожарной безопасности, в том числе:</t>
  </si>
  <si>
    <t>Транспорт, в том числе:</t>
  </si>
  <si>
    <t>Дорожное хозяйство (дорожные фонды), в том числе:</t>
  </si>
  <si>
    <t>Обустройство улично-дорожной сети дорожными знаками</t>
  </si>
  <si>
    <t xml:space="preserve">Ремонт асфальтобетонного покрытия улиц и внутриквартальных проездов к дворовым территориям г. Ртищево  </t>
  </si>
  <si>
    <t xml:space="preserve">Летнее содержание </t>
  </si>
  <si>
    <t xml:space="preserve">Изготовление сметной документации, технический контроль </t>
  </si>
  <si>
    <t>Выполнение работ по межеванию земельных участков, расположенных в центральной части г. Ртищево (территория парка культуры и отдыха)</t>
  </si>
  <si>
    <t>Жилищное хозяйство, в том числе:</t>
  </si>
  <si>
    <t>Капитальный ремонт водозаборной скважины, расположенной по адресу: Саратовская область, г. Ртищево, ул. Степная</t>
  </si>
  <si>
    <t>Предоставление субсидий бюджетным учреждениям  ( МАУ СШ)</t>
  </si>
  <si>
    <t>Благоустройство, в том числе:</t>
  </si>
  <si>
    <t>Создание и восстановление военно – мемориальных объектов в 2019- 2024 годах</t>
  </si>
  <si>
    <t>Формирование комфортной городской среды муниципального образования город Ртищево на 2018 - 2022 годы   (общественные территории - федеральная, областная и муниципальная части)</t>
  </si>
  <si>
    <t>Формирование комфортной городской среды муниципального образования город Ртищево на 2018 - 2022 годы (общественные территории - федеральная, областная и муниципальная части)</t>
  </si>
  <si>
    <t>Задолженность и перерасчеты по отмененным налогам, сборам и иным обязательным платежам</t>
  </si>
  <si>
    <t>х</t>
  </si>
  <si>
    <t>Проведение барьерной дератизации на территории г. Ртищево</t>
  </si>
  <si>
    <t>Актуализация правил землепользования и застройки территории  МО г. Ртищево</t>
  </si>
  <si>
    <t>Приложение № 1
к распоряжению администрации Ртищевского  муниципального района 
 от 11 марта 2020 года   № 163-р</t>
  </si>
  <si>
    <t>Верно: начальник отдела делопроизводства                                 Ю.А. Малюгина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</si>
</sst>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</numFmts>
  <fonts count="24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193" fontId="3" fillId="24" borderId="10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top" wrapText="1"/>
    </xf>
    <xf numFmtId="49" fontId="3" fillId="24" borderId="12" xfId="0" applyNumberFormat="1" applyFont="1" applyFill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193" fontId="4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212" fontId="4" fillId="24" borderId="10" xfId="89" applyNumberFormat="1" applyFont="1" applyFill="1" applyBorder="1" applyAlignment="1" applyProtection="1">
      <alignment horizontal="center"/>
      <protection hidden="1"/>
    </xf>
    <xf numFmtId="212" fontId="4" fillId="24" borderId="10" xfId="90" applyNumberFormat="1" applyFont="1" applyFill="1" applyBorder="1" applyAlignment="1" applyProtection="1">
      <alignment horizontal="center"/>
      <protection hidden="1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24" borderId="10" xfId="0" applyFont="1" applyFill="1" applyBorder="1" applyAlignment="1">
      <alignment horizontal="left"/>
    </xf>
    <xf numFmtId="0" fontId="5" fillId="24" borderId="0" xfId="0" applyFont="1" applyFill="1" applyAlignment="1">
      <alignment horizontal="left"/>
    </xf>
    <xf numFmtId="0" fontId="6" fillId="24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4" borderId="0" xfId="0" applyFont="1" applyFill="1" applyAlignment="1">
      <alignment horizontal="left"/>
    </xf>
    <xf numFmtId="0" fontId="2" fillId="24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3" fillId="24" borderId="10" xfId="0" applyNumberFormat="1" applyFont="1" applyFill="1" applyBorder="1" applyAlignment="1">
      <alignment horizontal="left"/>
    </xf>
    <xf numFmtId="193" fontId="3" fillId="24" borderId="10" xfId="0" applyNumberFormat="1" applyFont="1" applyFill="1" applyBorder="1" applyAlignment="1">
      <alignment horizontal="center" vertical="center"/>
    </xf>
    <xf numFmtId="193" fontId="3" fillId="24" borderId="0" xfId="0" applyNumberFormat="1" applyFont="1" applyFill="1" applyAlignment="1">
      <alignment horizontal="center" vertical="center"/>
    </xf>
    <xf numFmtId="49" fontId="2" fillId="24" borderId="0" xfId="0" applyNumberFormat="1" applyFont="1" applyFill="1" applyAlignment="1">
      <alignment horizontal="left"/>
    </xf>
    <xf numFmtId="0" fontId="2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left"/>
    </xf>
    <xf numFmtId="9" fontId="3" fillId="24" borderId="10" xfId="0" applyNumberFormat="1" applyFont="1" applyFill="1" applyBorder="1" applyAlignment="1">
      <alignment horizontal="center" vertical="center" wrapText="1"/>
    </xf>
    <xf numFmtId="9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212" fontId="4" fillId="24" borderId="10" xfId="100" applyNumberFormat="1" applyFont="1" applyFill="1" applyBorder="1" applyAlignment="1" applyProtection="1">
      <alignment horizontal="center"/>
      <protection hidden="1"/>
    </xf>
    <xf numFmtId="212" fontId="4" fillId="24" borderId="10" xfId="87" applyNumberFormat="1" applyFont="1" applyFill="1" applyBorder="1" applyAlignment="1" applyProtection="1">
      <alignment horizontal="center" vertical="center"/>
      <protection hidden="1"/>
    </xf>
    <xf numFmtId="212" fontId="4" fillId="24" borderId="10" xfId="102" applyNumberFormat="1" applyFont="1" applyFill="1" applyBorder="1" applyAlignment="1" applyProtection="1">
      <alignment horizontal="center"/>
      <protection hidden="1"/>
    </xf>
    <xf numFmtId="212" fontId="3" fillId="24" borderId="10" xfId="88" applyNumberFormat="1" applyFont="1" applyFill="1" applyBorder="1" applyAlignment="1" applyProtection="1">
      <alignment horizontal="center" wrapText="1"/>
      <protection hidden="1"/>
    </xf>
    <xf numFmtId="212" fontId="3" fillId="24" borderId="10" xfId="88" applyNumberFormat="1" applyFont="1" applyFill="1" applyBorder="1" applyAlignment="1" applyProtection="1">
      <alignment horizontal="center"/>
      <protection hidden="1"/>
    </xf>
    <xf numFmtId="212" fontId="3" fillId="24" borderId="10" xfId="90" applyNumberFormat="1" applyFont="1" applyFill="1" applyBorder="1" applyAlignment="1" applyProtection="1">
      <alignment horizontal="center"/>
      <protection hidden="1"/>
    </xf>
    <xf numFmtId="0" fontId="3" fillId="24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2" xfId="142" applyNumberFormat="1" applyFont="1" applyFill="1" applyBorder="1" applyAlignment="1" applyProtection="1">
      <alignment horizontal="left" wrapText="1"/>
      <protection hidden="1"/>
    </xf>
    <xf numFmtId="192" fontId="3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92" fontId="4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top" wrapText="1"/>
    </xf>
    <xf numFmtId="49" fontId="2" fillId="24" borderId="11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2" fillId="24" borderId="14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left"/>
    </xf>
    <xf numFmtId="0" fontId="3" fillId="24" borderId="15" xfId="0" applyFont="1" applyFill="1" applyBorder="1" applyAlignment="1">
      <alignment horizontal="left"/>
    </xf>
    <xf numFmtId="0" fontId="3" fillId="24" borderId="16" xfId="0" applyFont="1" applyFill="1" applyBorder="1" applyAlignment="1">
      <alignment horizontal="left"/>
    </xf>
    <xf numFmtId="0" fontId="2" fillId="24" borderId="0" xfId="0" applyFont="1" applyFill="1" applyAlignment="1">
      <alignment horizontal="center"/>
    </xf>
  </cellXfs>
  <cellStyles count="13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5" xfId="103"/>
    <cellStyle name="Обычный 2 6" xfId="104"/>
    <cellStyle name="Обычный 2 7" xfId="105"/>
    <cellStyle name="Обычный 2 8" xfId="106"/>
    <cellStyle name="Обычный 2 9" xfId="107"/>
    <cellStyle name="Обычный 20" xfId="108"/>
    <cellStyle name="Обычный 21" xfId="109"/>
    <cellStyle name="Обычный 22" xfId="110"/>
    <cellStyle name="Обычный 23" xfId="111"/>
    <cellStyle name="Обычный 24" xfId="112"/>
    <cellStyle name="Обычный 25" xfId="113"/>
    <cellStyle name="Обычный 26" xfId="114"/>
    <cellStyle name="Обычный 27" xfId="115"/>
    <cellStyle name="Обычный 28" xfId="116"/>
    <cellStyle name="Обычный 29" xfId="117"/>
    <cellStyle name="Обычный 3" xfId="118"/>
    <cellStyle name="Обычный 30" xfId="119"/>
    <cellStyle name="Обычный 31" xfId="120"/>
    <cellStyle name="Обычный 32" xfId="121"/>
    <cellStyle name="Обычный 33" xfId="122"/>
    <cellStyle name="Обычный 34" xfId="123"/>
    <cellStyle name="Обычный 35" xfId="124"/>
    <cellStyle name="Обычный 36" xfId="125"/>
    <cellStyle name="Обычный 37" xfId="126"/>
    <cellStyle name="Обычный 38" xfId="127"/>
    <cellStyle name="Обычный 39" xfId="128"/>
    <cellStyle name="Обычный 4" xfId="129"/>
    <cellStyle name="Обычный 40" xfId="130"/>
    <cellStyle name="Обычный 41" xfId="131"/>
    <cellStyle name="Обычный 42" xfId="132"/>
    <cellStyle name="Обычный 43" xfId="133"/>
    <cellStyle name="Обычный 44" xfId="134"/>
    <cellStyle name="Обычный 45" xfId="135"/>
    <cellStyle name="Обычный 46" xfId="136"/>
    <cellStyle name="Обычный 5" xfId="137"/>
    <cellStyle name="Обычный 6" xfId="138"/>
    <cellStyle name="Обычный 7" xfId="139"/>
    <cellStyle name="Обычный 8" xfId="140"/>
    <cellStyle name="Обычный 9" xfId="141"/>
    <cellStyle name="Обычный_tmp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Текст предупреждения" xfId="148"/>
    <cellStyle name="Comma" xfId="149"/>
    <cellStyle name="Comma [0]" xfId="150"/>
    <cellStyle name="Хороший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90"/>
  <sheetViews>
    <sheetView tabSelected="1" view="pageBreakPreview" zoomScaleNormal="85" zoomScaleSheetLayoutView="100" zoomScalePageLayoutView="0" workbookViewId="0" topLeftCell="B161">
      <selection activeCell="F192" sqref="F192"/>
    </sheetView>
  </sheetViews>
  <sheetFormatPr defaultColWidth="9.140625" defaultRowHeight="12.75"/>
  <cols>
    <col min="1" max="1" width="6.7109375" style="21" hidden="1" customWidth="1"/>
    <col min="2" max="2" width="69.140625" style="21" customWidth="1"/>
    <col min="3" max="3" width="15.421875" style="22" hidden="1" customWidth="1"/>
    <col min="4" max="4" width="17.28125" style="23" customWidth="1"/>
    <col min="5" max="5" width="12.140625" style="23" hidden="1" customWidth="1"/>
    <col min="6" max="6" width="17.140625" style="23" customWidth="1"/>
    <col min="7" max="7" width="17.57421875" style="23" customWidth="1"/>
    <col min="8" max="8" width="11.8515625" style="23" hidden="1" customWidth="1"/>
    <col min="9" max="9" width="12.28125" style="21" customWidth="1"/>
    <col min="10" max="16384" width="9.140625" style="24" customWidth="1"/>
  </cols>
  <sheetData>
    <row r="1" spans="1:9" s="31" customFormat="1" ht="88.5" customHeight="1">
      <c r="A1" s="30"/>
      <c r="B1" s="30"/>
      <c r="C1" s="35"/>
      <c r="D1" s="66" t="s">
        <v>298</v>
      </c>
      <c r="E1" s="66"/>
      <c r="F1" s="66"/>
      <c r="G1" s="66"/>
      <c r="H1" s="36"/>
      <c r="I1" s="30"/>
    </row>
    <row r="2" spans="1:9" s="31" customFormat="1" ht="67.5" customHeight="1">
      <c r="A2" s="67" t="s">
        <v>264</v>
      </c>
      <c r="B2" s="67"/>
      <c r="C2" s="67"/>
      <c r="D2" s="67"/>
      <c r="E2" s="67"/>
      <c r="F2" s="67"/>
      <c r="G2" s="67"/>
      <c r="H2" s="67"/>
      <c r="I2" s="30"/>
    </row>
    <row r="3" spans="1:9" s="31" customFormat="1" ht="12.75" customHeight="1">
      <c r="A3" s="37"/>
      <c r="B3" s="60" t="s">
        <v>2</v>
      </c>
      <c r="C3" s="56"/>
      <c r="D3" s="55" t="s">
        <v>265</v>
      </c>
      <c r="E3" s="62" t="s">
        <v>232</v>
      </c>
      <c r="F3" s="55" t="s">
        <v>266</v>
      </c>
      <c r="G3" s="62" t="s">
        <v>267</v>
      </c>
      <c r="H3" s="60" t="s">
        <v>105</v>
      </c>
      <c r="I3" s="30"/>
    </row>
    <row r="4" spans="1:9" s="31" customFormat="1" ht="82.5" customHeight="1">
      <c r="A4" s="37"/>
      <c r="B4" s="61"/>
      <c r="C4" s="57"/>
      <c r="D4" s="55"/>
      <c r="E4" s="63"/>
      <c r="F4" s="55"/>
      <c r="G4" s="63"/>
      <c r="H4" s="61"/>
      <c r="I4" s="30"/>
    </row>
    <row r="5" spans="1:9" s="31" customFormat="1" ht="20.25" customHeight="1">
      <c r="A5" s="37"/>
      <c r="B5" s="3">
        <v>1</v>
      </c>
      <c r="C5" s="4"/>
      <c r="D5" s="1">
        <v>2</v>
      </c>
      <c r="E5" s="2"/>
      <c r="F5" s="1">
        <v>3</v>
      </c>
      <c r="G5" s="2">
        <v>4</v>
      </c>
      <c r="H5" s="3"/>
      <c r="I5" s="30"/>
    </row>
    <row r="6" spans="1:8" ht="16.5">
      <c r="A6" s="25"/>
      <c r="B6" s="49" t="s">
        <v>270</v>
      </c>
      <c r="C6" s="5"/>
      <c r="D6" s="7">
        <f>D7+D8+D9+D10+D11+D12+D13+D14+D15+D18+D19+D20+D21+D22+D23+D16+D17</f>
        <v>73734.4</v>
      </c>
      <c r="E6" s="7">
        <f>E7+E8+E9+E10+E11+E12+E13+E14+E15+E18+E19+E20+E21+E22+E23+E16+E17</f>
        <v>44727</v>
      </c>
      <c r="F6" s="7">
        <f>F7+F8+F9+F10+F11+F12+F13+F14+F15+F18+F19+F20+F21+F22+F23+F16+F17</f>
        <v>74831.2</v>
      </c>
      <c r="G6" s="51">
        <f aca="true" t="shared" si="0" ref="G6:G33">F6/D6</f>
        <v>1.0148750108497526</v>
      </c>
      <c r="H6" s="38">
        <f>F6/E6</f>
        <v>1.6730654861716636</v>
      </c>
    </row>
    <row r="7" spans="1:8" ht="16.5">
      <c r="A7" s="25"/>
      <c r="B7" s="6" t="s">
        <v>124</v>
      </c>
      <c r="C7" s="5"/>
      <c r="D7" s="7">
        <v>43223</v>
      </c>
      <c r="E7" s="7">
        <v>29100</v>
      </c>
      <c r="F7" s="7">
        <v>44187.2</v>
      </c>
      <c r="G7" s="51">
        <f t="shared" si="0"/>
        <v>1.0223075677301436</v>
      </c>
      <c r="H7" s="38">
        <f aca="true" t="shared" si="1" ref="H7:H32">F7/E7</f>
        <v>1.5184604810996563</v>
      </c>
    </row>
    <row r="8" spans="1:8" ht="16.5">
      <c r="A8" s="25"/>
      <c r="B8" s="6" t="s">
        <v>75</v>
      </c>
      <c r="C8" s="5"/>
      <c r="D8" s="7">
        <v>6359.1</v>
      </c>
      <c r="E8" s="7">
        <v>4100</v>
      </c>
      <c r="F8" s="7">
        <v>6377.7</v>
      </c>
      <c r="G8" s="51">
        <f t="shared" si="0"/>
        <v>1.0029249422088031</v>
      </c>
      <c r="H8" s="38">
        <f t="shared" si="1"/>
        <v>1.5555365853658536</v>
      </c>
    </row>
    <row r="9" spans="1:8" ht="16.5">
      <c r="A9" s="25"/>
      <c r="B9" s="49" t="s">
        <v>271</v>
      </c>
      <c r="C9" s="5"/>
      <c r="D9" s="7">
        <v>1870</v>
      </c>
      <c r="E9" s="7">
        <v>1692</v>
      </c>
      <c r="F9" s="7">
        <v>1870.7</v>
      </c>
      <c r="G9" s="51">
        <f t="shared" si="0"/>
        <v>1.0003743315508022</v>
      </c>
      <c r="H9" s="38">
        <f t="shared" si="1"/>
        <v>1.105614657210402</v>
      </c>
    </row>
    <row r="10" spans="1:8" ht="16.5">
      <c r="A10" s="25"/>
      <c r="B10" s="6" t="s">
        <v>127</v>
      </c>
      <c r="C10" s="5"/>
      <c r="D10" s="7">
        <v>7762</v>
      </c>
      <c r="E10" s="7">
        <v>1730</v>
      </c>
      <c r="F10" s="7">
        <v>7912.5</v>
      </c>
      <c r="G10" s="51">
        <f t="shared" si="0"/>
        <v>1.019389332646225</v>
      </c>
      <c r="H10" s="38">
        <f t="shared" si="1"/>
        <v>4.573699421965318</v>
      </c>
    </row>
    <row r="11" spans="1:8" ht="16.5">
      <c r="A11" s="25"/>
      <c r="B11" s="6" t="s">
        <v>3</v>
      </c>
      <c r="C11" s="5"/>
      <c r="D11" s="7">
        <v>10147.3</v>
      </c>
      <c r="E11" s="7">
        <v>5030</v>
      </c>
      <c r="F11" s="7">
        <v>10059.7</v>
      </c>
      <c r="G11" s="51">
        <f t="shared" si="0"/>
        <v>0.9913671617080407</v>
      </c>
      <c r="H11" s="38">
        <f t="shared" si="1"/>
        <v>1.999940357852883</v>
      </c>
    </row>
    <row r="12" spans="1:8" ht="16.5" hidden="1">
      <c r="A12" s="25"/>
      <c r="B12" s="6" t="s">
        <v>45</v>
      </c>
      <c r="C12" s="5"/>
      <c r="D12" s="7">
        <v>0</v>
      </c>
      <c r="E12" s="7">
        <v>0</v>
      </c>
      <c r="F12" s="7">
        <v>0</v>
      </c>
      <c r="G12" s="51" t="e">
        <f t="shared" si="0"/>
        <v>#DIV/0!</v>
      </c>
      <c r="H12" s="38" t="e">
        <f t="shared" si="1"/>
        <v>#DIV/0!</v>
      </c>
    </row>
    <row r="13" spans="1:8" ht="31.5">
      <c r="A13" s="25"/>
      <c r="B13" s="54" t="s">
        <v>294</v>
      </c>
      <c r="C13" s="5"/>
      <c r="D13" s="7">
        <v>0</v>
      </c>
      <c r="E13" s="7">
        <v>0</v>
      </c>
      <c r="F13" s="7">
        <v>0.1</v>
      </c>
      <c r="G13" s="51" t="s">
        <v>295</v>
      </c>
      <c r="H13" s="38" t="e">
        <f t="shared" si="1"/>
        <v>#DIV/0!</v>
      </c>
    </row>
    <row r="14" spans="1:8" ht="21" customHeight="1">
      <c r="A14" s="25"/>
      <c r="B14" s="6" t="s">
        <v>125</v>
      </c>
      <c r="C14" s="5"/>
      <c r="D14" s="7">
        <v>1763</v>
      </c>
      <c r="E14" s="7">
        <v>1250</v>
      </c>
      <c r="F14" s="7">
        <v>1802.7</v>
      </c>
      <c r="G14" s="51">
        <f t="shared" si="0"/>
        <v>1.0225184344866705</v>
      </c>
      <c r="H14" s="38">
        <f t="shared" si="1"/>
        <v>1.44216</v>
      </c>
    </row>
    <row r="15" spans="1:8" ht="33">
      <c r="A15" s="25"/>
      <c r="B15" s="6" t="s">
        <v>126</v>
      </c>
      <c r="C15" s="5"/>
      <c r="D15" s="7">
        <v>1859</v>
      </c>
      <c r="E15" s="7">
        <v>1200</v>
      </c>
      <c r="F15" s="7">
        <v>1863.3</v>
      </c>
      <c r="G15" s="51">
        <f t="shared" si="0"/>
        <v>1.0023130715438409</v>
      </c>
      <c r="H15" s="38">
        <f t="shared" si="1"/>
        <v>1.5527499999999999</v>
      </c>
    </row>
    <row r="16" spans="1:8" ht="16.5" hidden="1">
      <c r="A16" s="25"/>
      <c r="B16" s="6" t="s">
        <v>4</v>
      </c>
      <c r="C16" s="5"/>
      <c r="D16" s="7"/>
      <c r="E16" s="7"/>
      <c r="F16" s="7"/>
      <c r="G16" s="51" t="e">
        <f t="shared" si="0"/>
        <v>#DIV/0!</v>
      </c>
      <c r="H16" s="38" t="e">
        <f t="shared" si="1"/>
        <v>#DIV/0!</v>
      </c>
    </row>
    <row r="17" spans="1:8" ht="36" customHeight="1">
      <c r="A17" s="25"/>
      <c r="B17" s="6" t="s">
        <v>199</v>
      </c>
      <c r="C17" s="5"/>
      <c r="D17" s="7">
        <v>117</v>
      </c>
      <c r="E17" s="7">
        <v>100</v>
      </c>
      <c r="F17" s="7">
        <v>117.2</v>
      </c>
      <c r="G17" s="51">
        <f t="shared" si="0"/>
        <v>1.0017094017094017</v>
      </c>
      <c r="H17" s="38">
        <f t="shared" si="1"/>
        <v>1.172</v>
      </c>
    </row>
    <row r="18" spans="1:8" ht="39" customHeight="1">
      <c r="A18" s="25"/>
      <c r="B18" s="6" t="s">
        <v>200</v>
      </c>
      <c r="C18" s="5"/>
      <c r="D18" s="7">
        <v>266</v>
      </c>
      <c r="E18" s="7">
        <v>225</v>
      </c>
      <c r="F18" s="7">
        <v>271.6</v>
      </c>
      <c r="G18" s="51">
        <f t="shared" si="0"/>
        <v>1.0210526315789474</v>
      </c>
      <c r="H18" s="38">
        <f t="shared" si="1"/>
        <v>1.2071111111111112</v>
      </c>
    </row>
    <row r="19" spans="1:8" ht="16.5" hidden="1">
      <c r="A19" s="25"/>
      <c r="B19" s="6" t="s">
        <v>5</v>
      </c>
      <c r="C19" s="5"/>
      <c r="D19" s="7">
        <v>0</v>
      </c>
      <c r="E19" s="7">
        <v>0</v>
      </c>
      <c r="F19" s="7">
        <v>0</v>
      </c>
      <c r="G19" s="51" t="e">
        <f t="shared" si="0"/>
        <v>#DIV/0!</v>
      </c>
      <c r="H19" s="38" t="e">
        <f t="shared" si="1"/>
        <v>#DIV/0!</v>
      </c>
    </row>
    <row r="20" spans="1:8" ht="16.5" hidden="1">
      <c r="A20" s="25"/>
      <c r="B20" s="6" t="s">
        <v>49</v>
      </c>
      <c r="C20" s="5"/>
      <c r="D20" s="7">
        <v>0</v>
      </c>
      <c r="E20" s="7">
        <v>0</v>
      </c>
      <c r="F20" s="7">
        <v>0</v>
      </c>
      <c r="G20" s="51" t="e">
        <f t="shared" si="0"/>
        <v>#DIV/0!</v>
      </c>
      <c r="H20" s="38" t="e">
        <f t="shared" si="1"/>
        <v>#DIV/0!</v>
      </c>
    </row>
    <row r="21" spans="1:8" ht="20.25" customHeight="1">
      <c r="A21" s="25"/>
      <c r="B21" s="6" t="s">
        <v>128</v>
      </c>
      <c r="C21" s="5"/>
      <c r="D21" s="7">
        <v>279</v>
      </c>
      <c r="E21" s="7">
        <v>300</v>
      </c>
      <c r="F21" s="7">
        <v>279.4</v>
      </c>
      <c r="G21" s="51">
        <f t="shared" si="0"/>
        <v>1.0014336917562723</v>
      </c>
      <c r="H21" s="38">
        <f t="shared" si="1"/>
        <v>0.9313333333333332</v>
      </c>
    </row>
    <row r="22" spans="1:8" ht="16.5">
      <c r="A22" s="25"/>
      <c r="B22" s="6" t="s">
        <v>129</v>
      </c>
      <c r="C22" s="5"/>
      <c r="D22" s="7">
        <v>89</v>
      </c>
      <c r="E22" s="7">
        <v>0</v>
      </c>
      <c r="F22" s="7">
        <v>89.1</v>
      </c>
      <c r="G22" s="51">
        <f t="shared" si="0"/>
        <v>1.001123595505618</v>
      </c>
      <c r="H22" s="38">
        <v>0</v>
      </c>
    </row>
    <row r="23" spans="1:8" ht="16.5" hidden="1">
      <c r="A23" s="25"/>
      <c r="B23" s="6" t="s">
        <v>6</v>
      </c>
      <c r="C23" s="5"/>
      <c r="D23" s="7">
        <v>0</v>
      </c>
      <c r="E23" s="7">
        <v>0</v>
      </c>
      <c r="F23" s="7">
        <v>0</v>
      </c>
      <c r="G23" s="51" t="e">
        <f t="shared" si="0"/>
        <v>#DIV/0!</v>
      </c>
      <c r="H23" s="38" t="e">
        <f t="shared" si="1"/>
        <v>#DIV/0!</v>
      </c>
    </row>
    <row r="24" spans="1:8" ht="18" customHeight="1">
      <c r="A24" s="25"/>
      <c r="B24" s="49" t="s">
        <v>7</v>
      </c>
      <c r="C24" s="5"/>
      <c r="D24" s="7">
        <f>D25+D27+D28+D31+D30+D29</f>
        <v>20046.3</v>
      </c>
      <c r="E24" s="7">
        <f>E25+E27+E28+E31+E30+E29</f>
        <v>12596.5</v>
      </c>
      <c r="F24" s="7">
        <f>F25+F27+F28+F31+F30+F29</f>
        <v>19773.2</v>
      </c>
      <c r="G24" s="51">
        <f t="shared" si="0"/>
        <v>0.9863765383138036</v>
      </c>
      <c r="H24" s="38">
        <f t="shared" si="1"/>
        <v>1.5697376255309015</v>
      </c>
    </row>
    <row r="25" spans="1:8" ht="16.5">
      <c r="A25" s="25"/>
      <c r="B25" s="6" t="s">
        <v>8</v>
      </c>
      <c r="C25" s="5"/>
      <c r="D25" s="7">
        <v>1851.8</v>
      </c>
      <c r="E25" s="7">
        <v>1388.9</v>
      </c>
      <c r="F25" s="7">
        <v>1851.8</v>
      </c>
      <c r="G25" s="51">
        <f t="shared" si="0"/>
        <v>1</v>
      </c>
      <c r="H25" s="38">
        <f t="shared" si="1"/>
        <v>1.33328533371733</v>
      </c>
    </row>
    <row r="26" spans="1:8" ht="16.5">
      <c r="A26" s="25"/>
      <c r="B26" s="49" t="s">
        <v>273</v>
      </c>
      <c r="C26" s="9"/>
      <c r="D26" s="7">
        <f>D27+D28+D29</f>
        <v>18036.399999999998</v>
      </c>
      <c r="E26" s="7">
        <f>E27+E28+E29</f>
        <v>11270.6</v>
      </c>
      <c r="F26" s="7">
        <f>F27+F28+F29</f>
        <v>17763.3</v>
      </c>
      <c r="G26" s="51">
        <f t="shared" si="0"/>
        <v>0.9848583974629084</v>
      </c>
      <c r="H26" s="38"/>
    </row>
    <row r="27" spans="1:8" ht="65.25" customHeight="1" hidden="1">
      <c r="A27" s="25"/>
      <c r="B27" s="8" t="s">
        <v>133</v>
      </c>
      <c r="C27" s="9"/>
      <c r="D27" s="7">
        <v>1818.1</v>
      </c>
      <c r="E27" s="7">
        <v>1363.6</v>
      </c>
      <c r="F27" s="7">
        <v>1818.1</v>
      </c>
      <c r="G27" s="51">
        <f t="shared" si="0"/>
        <v>1</v>
      </c>
      <c r="H27" s="38">
        <f t="shared" si="1"/>
        <v>1.3333088882370197</v>
      </c>
    </row>
    <row r="28" spans="1:8" ht="51" customHeight="1" hidden="1">
      <c r="A28" s="25"/>
      <c r="B28" s="8" t="s">
        <v>198</v>
      </c>
      <c r="C28" s="9"/>
      <c r="D28" s="7">
        <v>15945.2</v>
      </c>
      <c r="E28" s="7">
        <v>9907</v>
      </c>
      <c r="F28" s="7">
        <v>15945.2</v>
      </c>
      <c r="G28" s="51">
        <f t="shared" si="0"/>
        <v>1</v>
      </c>
      <c r="H28" s="38">
        <f t="shared" si="1"/>
        <v>1.609488240637933</v>
      </c>
    </row>
    <row r="29" spans="1:8" ht="72.75" customHeight="1" hidden="1">
      <c r="A29" s="25"/>
      <c r="B29" s="8" t="s">
        <v>263</v>
      </c>
      <c r="C29" s="9"/>
      <c r="D29" s="7">
        <v>273.1</v>
      </c>
      <c r="E29" s="7"/>
      <c r="F29" s="7">
        <v>0</v>
      </c>
      <c r="G29" s="51">
        <f t="shared" si="0"/>
        <v>0</v>
      </c>
      <c r="H29" s="38"/>
    </row>
    <row r="30" spans="1:8" ht="22.5" customHeight="1">
      <c r="A30" s="25"/>
      <c r="B30" s="50" t="s">
        <v>274</v>
      </c>
      <c r="C30" s="9"/>
      <c r="D30" s="7">
        <v>221.2</v>
      </c>
      <c r="E30" s="7"/>
      <c r="F30" s="7">
        <v>221.2</v>
      </c>
      <c r="G30" s="51">
        <f t="shared" si="0"/>
        <v>1</v>
      </c>
      <c r="H30" s="38"/>
    </row>
    <row r="31" spans="1:8" ht="34.5" customHeight="1">
      <c r="A31" s="25"/>
      <c r="B31" s="8" t="s">
        <v>275</v>
      </c>
      <c r="C31" s="9"/>
      <c r="D31" s="7">
        <v>-63.1</v>
      </c>
      <c r="E31" s="7">
        <v>-63</v>
      </c>
      <c r="F31" s="7">
        <v>-63.1</v>
      </c>
      <c r="G31" s="51">
        <f t="shared" si="0"/>
        <v>1</v>
      </c>
      <c r="H31" s="38">
        <f t="shared" si="1"/>
        <v>1.0015873015873016</v>
      </c>
    </row>
    <row r="32" spans="1:8" ht="16.5">
      <c r="A32" s="25"/>
      <c r="B32" s="49" t="s">
        <v>272</v>
      </c>
      <c r="C32" s="5"/>
      <c r="D32" s="7">
        <f>D6+D24</f>
        <v>93780.7</v>
      </c>
      <c r="E32" s="7">
        <f>E6+E24</f>
        <v>57323.5</v>
      </c>
      <c r="F32" s="7">
        <f>F6+F24</f>
        <v>94604.4</v>
      </c>
      <c r="G32" s="51">
        <f t="shared" si="0"/>
        <v>1.0087832571094053</v>
      </c>
      <c r="H32" s="38">
        <f t="shared" si="1"/>
        <v>1.6503598000819908</v>
      </c>
    </row>
    <row r="33" spans="1:8" ht="16.5" hidden="1">
      <c r="A33" s="25"/>
      <c r="B33" s="6" t="s">
        <v>46</v>
      </c>
      <c r="C33" s="5"/>
      <c r="D33" s="7">
        <f>D6</f>
        <v>73734.4</v>
      </c>
      <c r="E33" s="7">
        <f>E6</f>
        <v>44727</v>
      </c>
      <c r="F33" s="7">
        <f>F6</f>
        <v>74831.2</v>
      </c>
      <c r="G33" s="38">
        <f t="shared" si="0"/>
        <v>1.0148750108497526</v>
      </c>
      <c r="H33" s="38">
        <f>F33/E33</f>
        <v>1.6730654861716636</v>
      </c>
    </row>
    <row r="34" spans="1:8" ht="16.5">
      <c r="A34" s="68"/>
      <c r="B34" s="69"/>
      <c r="C34" s="69"/>
      <c r="D34" s="69"/>
      <c r="E34" s="69"/>
      <c r="F34" s="69"/>
      <c r="G34" s="69"/>
      <c r="H34" s="70"/>
    </row>
    <row r="35" spans="1:9" s="31" customFormat="1" ht="15" customHeight="1">
      <c r="A35" s="58" t="s">
        <v>58</v>
      </c>
      <c r="B35" s="59" t="s">
        <v>9</v>
      </c>
      <c r="C35" s="64" t="s">
        <v>59</v>
      </c>
      <c r="D35" s="55" t="s">
        <v>265</v>
      </c>
      <c r="E35" s="62" t="s">
        <v>232</v>
      </c>
      <c r="F35" s="55" t="s">
        <v>266</v>
      </c>
      <c r="G35" s="62" t="s">
        <v>267</v>
      </c>
      <c r="H35" s="60" t="s">
        <v>233</v>
      </c>
      <c r="I35" s="30"/>
    </row>
    <row r="36" spans="1:9" s="31" customFormat="1" ht="73.5" customHeight="1">
      <c r="A36" s="58"/>
      <c r="B36" s="59"/>
      <c r="C36" s="65"/>
      <c r="D36" s="55"/>
      <c r="E36" s="63"/>
      <c r="F36" s="55"/>
      <c r="G36" s="63"/>
      <c r="H36" s="61"/>
      <c r="I36" s="30"/>
    </row>
    <row r="37" spans="1:9" s="31" customFormat="1" ht="21" customHeight="1">
      <c r="A37" s="16"/>
      <c r="B37" s="11">
        <v>1</v>
      </c>
      <c r="C37" s="12"/>
      <c r="D37" s="1">
        <v>2</v>
      </c>
      <c r="E37" s="2"/>
      <c r="F37" s="1">
        <v>3</v>
      </c>
      <c r="G37" s="2">
        <v>4</v>
      </c>
      <c r="H37" s="3"/>
      <c r="I37" s="30"/>
    </row>
    <row r="38" spans="1:8" ht="16.5">
      <c r="A38" s="5" t="s">
        <v>23</v>
      </c>
      <c r="B38" s="6" t="s">
        <v>10</v>
      </c>
      <c r="C38" s="5"/>
      <c r="D38" s="7">
        <f>D39+D44+D45+D42+D41</f>
        <v>2451.2000000000003</v>
      </c>
      <c r="E38" s="7">
        <f>E39+E44+E45+E42+E41</f>
        <v>1820.9</v>
      </c>
      <c r="F38" s="7">
        <f>F39+F44+F45+F42+F41</f>
        <v>2220.6</v>
      </c>
      <c r="G38" s="51">
        <f>F38/D38</f>
        <v>0.9059236292428197</v>
      </c>
      <c r="H38" s="38">
        <f>F38/E38</f>
        <v>1.219506837278269</v>
      </c>
    </row>
    <row r="39" spans="1:8" ht="75" customHeight="1" hidden="1">
      <c r="A39" s="5" t="s">
        <v>24</v>
      </c>
      <c r="B39" s="6" t="s">
        <v>103</v>
      </c>
      <c r="C39" s="5"/>
      <c r="D39" s="7">
        <f>D40</f>
        <v>0</v>
      </c>
      <c r="E39" s="7">
        <f>E40</f>
        <v>0</v>
      </c>
      <c r="F39" s="7">
        <f>F40</f>
        <v>0</v>
      </c>
      <c r="G39" s="51" t="e">
        <f aca="true" t="shared" si="2" ref="G39:G102">F39/D39</f>
        <v>#DIV/0!</v>
      </c>
      <c r="H39" s="38" t="e">
        <f aca="true" t="shared" si="3" ref="H39:H103">F39/E39</f>
        <v>#DIV/0!</v>
      </c>
    </row>
    <row r="40" spans="1:8" ht="55.5" customHeight="1" hidden="1">
      <c r="A40" s="5"/>
      <c r="B40" s="6" t="s">
        <v>73</v>
      </c>
      <c r="C40" s="5" t="s">
        <v>24</v>
      </c>
      <c r="D40" s="7">
        <v>0</v>
      </c>
      <c r="E40" s="7">
        <v>0</v>
      </c>
      <c r="F40" s="7">
        <v>0</v>
      </c>
      <c r="G40" s="51" t="e">
        <f t="shared" si="2"/>
        <v>#DIV/0!</v>
      </c>
      <c r="H40" s="38" t="e">
        <f t="shared" si="3"/>
        <v>#DIV/0!</v>
      </c>
    </row>
    <row r="41" spans="1:8" ht="91.5" customHeight="1" hidden="1">
      <c r="A41" s="5" t="s">
        <v>25</v>
      </c>
      <c r="B41" s="6" t="s">
        <v>60</v>
      </c>
      <c r="C41" s="5"/>
      <c r="D41" s="7">
        <v>0</v>
      </c>
      <c r="E41" s="7">
        <v>320</v>
      </c>
      <c r="F41" s="7">
        <v>0</v>
      </c>
      <c r="G41" s="51" t="e">
        <f t="shared" si="2"/>
        <v>#DIV/0!</v>
      </c>
      <c r="H41" s="38">
        <f t="shared" si="3"/>
        <v>0</v>
      </c>
    </row>
    <row r="42" spans="1:8" ht="39.75" customHeight="1" hidden="1">
      <c r="A42" s="5" t="s">
        <v>67</v>
      </c>
      <c r="B42" s="6" t="s">
        <v>104</v>
      </c>
      <c r="C42" s="5" t="s">
        <v>67</v>
      </c>
      <c r="D42" s="7">
        <f>D43</f>
        <v>0</v>
      </c>
      <c r="E42" s="7">
        <f>E43</f>
        <v>0</v>
      </c>
      <c r="F42" s="7">
        <f>F43</f>
        <v>0</v>
      </c>
      <c r="G42" s="51" t="e">
        <f t="shared" si="2"/>
        <v>#DIV/0!</v>
      </c>
      <c r="H42" s="38" t="e">
        <f t="shared" si="3"/>
        <v>#DIV/0!</v>
      </c>
    </row>
    <row r="43" spans="1:8" ht="40.5" customHeight="1" hidden="1">
      <c r="A43" s="5"/>
      <c r="B43" s="6" t="s">
        <v>115</v>
      </c>
      <c r="C43" s="5" t="s">
        <v>114</v>
      </c>
      <c r="D43" s="7">
        <v>0</v>
      </c>
      <c r="E43" s="7">
        <v>0</v>
      </c>
      <c r="F43" s="7">
        <v>0</v>
      </c>
      <c r="G43" s="51" t="e">
        <f t="shared" si="2"/>
        <v>#DIV/0!</v>
      </c>
      <c r="H43" s="38" t="e">
        <f t="shared" si="3"/>
        <v>#DIV/0!</v>
      </c>
    </row>
    <row r="44" spans="1:8" ht="33.75" customHeight="1" hidden="1">
      <c r="A44" s="5" t="s">
        <v>26</v>
      </c>
      <c r="B44" s="6" t="s">
        <v>64</v>
      </c>
      <c r="C44" s="5" t="s">
        <v>26</v>
      </c>
      <c r="D44" s="7">
        <v>0</v>
      </c>
      <c r="E44" s="7">
        <v>0</v>
      </c>
      <c r="F44" s="7">
        <v>0</v>
      </c>
      <c r="G44" s="51" t="e">
        <f t="shared" si="2"/>
        <v>#DIV/0!</v>
      </c>
      <c r="H44" s="38">
        <v>0</v>
      </c>
    </row>
    <row r="45" spans="1:9" ht="18.75" customHeight="1">
      <c r="A45" s="5" t="s">
        <v>51</v>
      </c>
      <c r="B45" s="6" t="s">
        <v>276</v>
      </c>
      <c r="C45" s="5"/>
      <c r="D45" s="7">
        <f>D46+D48+D49+D52+D47+D51+D50</f>
        <v>2451.2000000000003</v>
      </c>
      <c r="E45" s="7">
        <f>E46+E48+E49+E52+E47+E51+E50</f>
        <v>1500.9</v>
      </c>
      <c r="F45" s="7">
        <f>F46+F48+F49+F52+F47+F51+F50</f>
        <v>2220.6</v>
      </c>
      <c r="G45" s="51">
        <f t="shared" si="2"/>
        <v>0.9059236292428197</v>
      </c>
      <c r="H45" s="38">
        <f t="shared" si="3"/>
        <v>1.4795122926244253</v>
      </c>
      <c r="I45" s="26"/>
    </row>
    <row r="46" spans="1:9" s="28" customFormat="1" ht="30" customHeight="1">
      <c r="A46" s="13"/>
      <c r="B46" s="52" t="s">
        <v>71</v>
      </c>
      <c r="C46" s="13" t="s">
        <v>134</v>
      </c>
      <c r="D46" s="15">
        <v>1155</v>
      </c>
      <c r="E46" s="15">
        <v>809.2</v>
      </c>
      <c r="F46" s="15">
        <v>1060</v>
      </c>
      <c r="G46" s="53">
        <f t="shared" si="2"/>
        <v>0.9177489177489178</v>
      </c>
      <c r="H46" s="39">
        <f t="shared" si="3"/>
        <v>1.309935739001483</v>
      </c>
      <c r="I46" s="27"/>
    </row>
    <row r="47" spans="1:9" s="28" customFormat="1" ht="39.75" customHeight="1" hidden="1">
      <c r="A47" s="13"/>
      <c r="B47" s="14" t="s">
        <v>102</v>
      </c>
      <c r="C47" s="13" t="s">
        <v>101</v>
      </c>
      <c r="D47" s="15">
        <v>0</v>
      </c>
      <c r="E47" s="15">
        <v>0</v>
      </c>
      <c r="F47" s="15">
        <v>0</v>
      </c>
      <c r="G47" s="53" t="e">
        <f t="shared" si="2"/>
        <v>#DIV/0!</v>
      </c>
      <c r="H47" s="39" t="e">
        <f t="shared" si="3"/>
        <v>#DIV/0!</v>
      </c>
      <c r="I47" s="27"/>
    </row>
    <row r="48" spans="1:9" s="28" customFormat="1" ht="21" customHeight="1">
      <c r="A48" s="13"/>
      <c r="B48" s="52" t="s">
        <v>113</v>
      </c>
      <c r="C48" s="13" t="s">
        <v>89</v>
      </c>
      <c r="D48" s="15">
        <v>923.3</v>
      </c>
      <c r="E48" s="15">
        <v>308.8</v>
      </c>
      <c r="F48" s="15">
        <v>790</v>
      </c>
      <c r="G48" s="53">
        <f t="shared" si="2"/>
        <v>0.8556265569154121</v>
      </c>
      <c r="H48" s="39">
        <f t="shared" si="3"/>
        <v>2.5582901554404143</v>
      </c>
      <c r="I48" s="27"/>
    </row>
    <row r="49" spans="1:9" s="28" customFormat="1" ht="18" customHeight="1">
      <c r="A49" s="13"/>
      <c r="B49" s="52" t="s">
        <v>70</v>
      </c>
      <c r="C49" s="13" t="s">
        <v>234</v>
      </c>
      <c r="D49" s="15">
        <v>32.9</v>
      </c>
      <c r="E49" s="15">
        <v>32.9</v>
      </c>
      <c r="F49" s="15">
        <v>31.1</v>
      </c>
      <c r="G49" s="53">
        <f t="shared" si="2"/>
        <v>0.9452887537993921</v>
      </c>
      <c r="H49" s="39">
        <f t="shared" si="3"/>
        <v>0.9452887537993921</v>
      </c>
      <c r="I49" s="27"/>
    </row>
    <row r="50" spans="1:9" s="28" customFormat="1" ht="33" customHeight="1">
      <c r="A50" s="13"/>
      <c r="B50" s="14" t="s">
        <v>277</v>
      </c>
      <c r="C50" s="13" t="s">
        <v>249</v>
      </c>
      <c r="D50" s="15">
        <v>100</v>
      </c>
      <c r="E50" s="15">
        <v>100</v>
      </c>
      <c r="F50" s="15">
        <v>99.5</v>
      </c>
      <c r="G50" s="53">
        <f t="shared" si="2"/>
        <v>0.995</v>
      </c>
      <c r="H50" s="39">
        <f t="shared" si="3"/>
        <v>0.995</v>
      </c>
      <c r="I50" s="27"/>
    </row>
    <row r="51" spans="1:9" s="28" customFormat="1" ht="40.5" customHeight="1">
      <c r="A51" s="13"/>
      <c r="B51" s="14" t="s">
        <v>69</v>
      </c>
      <c r="C51" s="13" t="s">
        <v>81</v>
      </c>
      <c r="D51" s="15">
        <v>7</v>
      </c>
      <c r="E51" s="15">
        <v>17</v>
      </c>
      <c r="F51" s="15">
        <v>7</v>
      </c>
      <c r="G51" s="53">
        <f t="shared" si="2"/>
        <v>1</v>
      </c>
      <c r="H51" s="39">
        <f t="shared" si="3"/>
        <v>0.4117647058823529</v>
      </c>
      <c r="I51" s="27"/>
    </row>
    <row r="52" spans="1:9" s="28" customFormat="1" ht="16.5">
      <c r="A52" s="13"/>
      <c r="B52" s="52" t="s">
        <v>278</v>
      </c>
      <c r="C52" s="13" t="s">
        <v>76</v>
      </c>
      <c r="D52" s="15">
        <v>233</v>
      </c>
      <c r="E52" s="15">
        <v>233</v>
      </c>
      <c r="F52" s="15">
        <v>233</v>
      </c>
      <c r="G52" s="53">
        <f t="shared" si="2"/>
        <v>1</v>
      </c>
      <c r="H52" s="39">
        <f t="shared" si="3"/>
        <v>1</v>
      </c>
      <c r="I52" s="27"/>
    </row>
    <row r="53" spans="1:8" ht="23.25" customHeight="1">
      <c r="A53" s="10" t="s">
        <v>27</v>
      </c>
      <c r="B53" s="17" t="s">
        <v>11</v>
      </c>
      <c r="C53" s="10"/>
      <c r="D53" s="7">
        <f>D59+D54</f>
        <v>807</v>
      </c>
      <c r="E53" s="7">
        <f>E59+E54</f>
        <v>676.1</v>
      </c>
      <c r="F53" s="7">
        <f>F59+F54</f>
        <v>738.5999999999999</v>
      </c>
      <c r="G53" s="51">
        <f t="shared" si="2"/>
        <v>0.9152416356877322</v>
      </c>
      <c r="H53" s="38">
        <f t="shared" si="3"/>
        <v>1.0924419464576245</v>
      </c>
    </row>
    <row r="54" spans="1:8" ht="23.25" customHeight="1">
      <c r="A54" s="10" t="s">
        <v>47</v>
      </c>
      <c r="B54" s="17" t="s">
        <v>279</v>
      </c>
      <c r="C54" s="10"/>
      <c r="D54" s="7">
        <f>D55+D56+D57+D58</f>
        <v>162</v>
      </c>
      <c r="E54" s="7">
        <f>E55+E56+E57+E58</f>
        <v>262.1</v>
      </c>
      <c r="F54" s="7">
        <f>F55+F56+F57+F58</f>
        <v>151.3</v>
      </c>
      <c r="G54" s="51">
        <f t="shared" si="2"/>
        <v>0.9339506172839507</v>
      </c>
      <c r="H54" s="38">
        <f t="shared" si="3"/>
        <v>0.5772605875619993</v>
      </c>
    </row>
    <row r="55" spans="1:9" s="28" customFormat="1" ht="24" customHeight="1">
      <c r="A55" s="40"/>
      <c r="B55" s="41" t="s">
        <v>245</v>
      </c>
      <c r="C55" s="42" t="s">
        <v>241</v>
      </c>
      <c r="D55" s="15">
        <v>140.7</v>
      </c>
      <c r="E55" s="15">
        <v>140.8</v>
      </c>
      <c r="F55" s="15">
        <v>130</v>
      </c>
      <c r="G55" s="53">
        <f t="shared" si="2"/>
        <v>0.923951670220327</v>
      </c>
      <c r="H55" s="39">
        <f t="shared" si="3"/>
        <v>0.9232954545454545</v>
      </c>
      <c r="I55" s="29"/>
    </row>
    <row r="56" spans="1:9" s="28" customFormat="1" ht="37.5" customHeight="1" hidden="1">
      <c r="A56" s="40"/>
      <c r="B56" s="41" t="s">
        <v>246</v>
      </c>
      <c r="C56" s="42" t="s">
        <v>242</v>
      </c>
      <c r="D56" s="15">
        <v>0</v>
      </c>
      <c r="E56" s="15">
        <v>100</v>
      </c>
      <c r="F56" s="15">
        <v>0</v>
      </c>
      <c r="G56" s="53" t="e">
        <f t="shared" si="2"/>
        <v>#DIV/0!</v>
      </c>
      <c r="H56" s="39">
        <f t="shared" si="3"/>
        <v>0</v>
      </c>
      <c r="I56" s="29"/>
    </row>
    <row r="57" spans="1:9" s="28" customFormat="1" ht="37.5" customHeight="1">
      <c r="A57" s="40"/>
      <c r="B57" s="41" t="s">
        <v>247</v>
      </c>
      <c r="C57" s="42" t="s">
        <v>243</v>
      </c>
      <c r="D57" s="15">
        <v>5</v>
      </c>
      <c r="E57" s="15">
        <v>5</v>
      </c>
      <c r="F57" s="15">
        <v>5</v>
      </c>
      <c r="G57" s="53">
        <f t="shared" si="2"/>
        <v>1</v>
      </c>
      <c r="H57" s="39">
        <f t="shared" si="3"/>
        <v>1</v>
      </c>
      <c r="I57" s="29"/>
    </row>
    <row r="58" spans="1:9" s="28" customFormat="1" ht="24.75" customHeight="1">
      <c r="A58" s="40"/>
      <c r="B58" s="41" t="s">
        <v>248</v>
      </c>
      <c r="C58" s="42" t="s">
        <v>244</v>
      </c>
      <c r="D58" s="15">
        <v>16.3</v>
      </c>
      <c r="E58" s="15">
        <v>16.3</v>
      </c>
      <c r="F58" s="15">
        <v>16.3</v>
      </c>
      <c r="G58" s="53">
        <f t="shared" si="2"/>
        <v>1</v>
      </c>
      <c r="H58" s="39">
        <f t="shared" si="3"/>
        <v>1</v>
      </c>
      <c r="I58" s="29"/>
    </row>
    <row r="59" spans="1:8" ht="35.25" customHeight="1">
      <c r="A59" s="5" t="s">
        <v>57</v>
      </c>
      <c r="B59" s="6" t="s">
        <v>65</v>
      </c>
      <c r="C59" s="5"/>
      <c r="D59" s="7">
        <f>D60+D65</f>
        <v>645</v>
      </c>
      <c r="E59" s="7">
        <f>E60+E65</f>
        <v>414</v>
      </c>
      <c r="F59" s="7">
        <f>F60+F65</f>
        <v>587.3</v>
      </c>
      <c r="G59" s="51">
        <f t="shared" si="2"/>
        <v>0.9105426356589147</v>
      </c>
      <c r="H59" s="38">
        <f t="shared" si="3"/>
        <v>1.418599033816425</v>
      </c>
    </row>
    <row r="60" spans="1:8" ht="100.5" customHeight="1" hidden="1">
      <c r="A60" s="5"/>
      <c r="B60" s="6" t="s">
        <v>107</v>
      </c>
      <c r="C60" s="5" t="s">
        <v>106</v>
      </c>
      <c r="D60" s="7">
        <f>D61+D62+D63+D64</f>
        <v>645</v>
      </c>
      <c r="E60" s="7">
        <f>E61+E62+E63+E64</f>
        <v>414</v>
      </c>
      <c r="F60" s="7">
        <f>F61+F62+F63+F64</f>
        <v>587.3</v>
      </c>
      <c r="G60" s="51">
        <f t="shared" si="2"/>
        <v>0.9105426356589147</v>
      </c>
      <c r="H60" s="38">
        <f t="shared" si="3"/>
        <v>1.418599033816425</v>
      </c>
    </row>
    <row r="61" spans="1:9" s="28" customFormat="1" ht="19.5" customHeight="1">
      <c r="A61" s="13"/>
      <c r="B61" s="14" t="s">
        <v>90</v>
      </c>
      <c r="C61" s="13" t="s">
        <v>91</v>
      </c>
      <c r="D61" s="15">
        <v>65</v>
      </c>
      <c r="E61" s="15">
        <v>5</v>
      </c>
      <c r="F61" s="15">
        <v>59.5</v>
      </c>
      <c r="G61" s="53">
        <f t="shared" si="2"/>
        <v>0.9153846153846154</v>
      </c>
      <c r="H61" s="39">
        <f t="shared" si="3"/>
        <v>11.9</v>
      </c>
      <c r="I61" s="29"/>
    </row>
    <row r="62" spans="1:9" s="28" customFormat="1" ht="51.75" customHeight="1">
      <c r="A62" s="13"/>
      <c r="B62" s="14" t="s">
        <v>92</v>
      </c>
      <c r="C62" s="13" t="s">
        <v>93</v>
      </c>
      <c r="D62" s="15">
        <v>570</v>
      </c>
      <c r="E62" s="15">
        <v>399</v>
      </c>
      <c r="F62" s="15">
        <v>517.8</v>
      </c>
      <c r="G62" s="53">
        <f t="shared" si="2"/>
        <v>0.9084210526315789</v>
      </c>
      <c r="H62" s="39">
        <f t="shared" si="3"/>
        <v>1.2977443609022554</v>
      </c>
      <c r="I62" s="29"/>
    </row>
    <row r="63" spans="1:9" s="28" customFormat="1" ht="66.75" customHeight="1" hidden="1">
      <c r="A63" s="13"/>
      <c r="B63" s="14" t="s">
        <v>95</v>
      </c>
      <c r="C63" s="13" t="s">
        <v>94</v>
      </c>
      <c r="D63" s="15">
        <v>0</v>
      </c>
      <c r="E63" s="15">
        <v>0</v>
      </c>
      <c r="F63" s="15">
        <v>0</v>
      </c>
      <c r="G63" s="53" t="e">
        <f t="shared" si="2"/>
        <v>#DIV/0!</v>
      </c>
      <c r="H63" s="39" t="e">
        <f t="shared" si="3"/>
        <v>#DIV/0!</v>
      </c>
      <c r="I63" s="29"/>
    </row>
    <row r="64" spans="1:9" s="28" customFormat="1" ht="38.25" customHeight="1">
      <c r="A64" s="13"/>
      <c r="B64" s="14" t="s">
        <v>96</v>
      </c>
      <c r="C64" s="13" t="s">
        <v>97</v>
      </c>
      <c r="D64" s="15">
        <v>10</v>
      </c>
      <c r="E64" s="15">
        <v>10</v>
      </c>
      <c r="F64" s="15">
        <v>10</v>
      </c>
      <c r="G64" s="53">
        <f t="shared" si="2"/>
        <v>1</v>
      </c>
      <c r="H64" s="39">
        <f t="shared" si="3"/>
        <v>1</v>
      </c>
      <c r="I64" s="29"/>
    </row>
    <row r="65" spans="1:8" ht="41.25" customHeight="1" hidden="1">
      <c r="A65" s="5"/>
      <c r="B65" s="6" t="s">
        <v>120</v>
      </c>
      <c r="C65" s="5" t="s">
        <v>119</v>
      </c>
      <c r="D65" s="7">
        <v>0</v>
      </c>
      <c r="E65" s="7">
        <v>0</v>
      </c>
      <c r="F65" s="7">
        <v>0</v>
      </c>
      <c r="G65" s="51" t="e">
        <f t="shared" si="2"/>
        <v>#DIV/0!</v>
      </c>
      <c r="H65" s="38" t="e">
        <f t="shared" si="3"/>
        <v>#DIV/0!</v>
      </c>
    </row>
    <row r="66" spans="1:8" ht="21.75" customHeight="1">
      <c r="A66" s="5" t="s">
        <v>28</v>
      </c>
      <c r="B66" s="6" t="s">
        <v>12</v>
      </c>
      <c r="C66" s="5"/>
      <c r="D66" s="7">
        <f>D67+D69+D89</f>
        <v>21447.1</v>
      </c>
      <c r="E66" s="7">
        <f>E67+E69+E89</f>
        <v>18870.8</v>
      </c>
      <c r="F66" s="7">
        <f>F67+F69+F89</f>
        <v>21321.399999999998</v>
      </c>
      <c r="G66" s="51">
        <f t="shared" si="2"/>
        <v>0.9941390677527497</v>
      </c>
      <c r="H66" s="38">
        <f t="shared" si="3"/>
        <v>1.1298620090298237</v>
      </c>
    </row>
    <row r="67" spans="1:8" ht="22.5" customHeight="1">
      <c r="A67" s="5" t="s">
        <v>84</v>
      </c>
      <c r="B67" s="6" t="s">
        <v>280</v>
      </c>
      <c r="C67" s="5"/>
      <c r="D67" s="7">
        <f>D68</f>
        <v>8.1</v>
      </c>
      <c r="E67" s="7">
        <f>E68</f>
        <v>8.1</v>
      </c>
      <c r="F67" s="7">
        <f>F68</f>
        <v>8.1</v>
      </c>
      <c r="G67" s="51">
        <f t="shared" si="2"/>
        <v>1</v>
      </c>
      <c r="H67" s="38">
        <f t="shared" si="3"/>
        <v>1</v>
      </c>
    </row>
    <row r="68" spans="1:9" s="28" customFormat="1" ht="54" customHeight="1">
      <c r="A68" s="13"/>
      <c r="B68" s="14" t="s">
        <v>139</v>
      </c>
      <c r="C68" s="13" t="s">
        <v>138</v>
      </c>
      <c r="D68" s="15">
        <v>8.1</v>
      </c>
      <c r="E68" s="15">
        <v>8.1</v>
      </c>
      <c r="F68" s="15">
        <v>8.1</v>
      </c>
      <c r="G68" s="53">
        <f t="shared" si="2"/>
        <v>1</v>
      </c>
      <c r="H68" s="39">
        <f t="shared" si="3"/>
        <v>1</v>
      </c>
      <c r="I68" s="29"/>
    </row>
    <row r="69" spans="1:8" ht="22.5" customHeight="1">
      <c r="A69" s="5" t="s">
        <v>48</v>
      </c>
      <c r="B69" s="6" t="s">
        <v>281</v>
      </c>
      <c r="C69" s="5"/>
      <c r="D69" s="7">
        <f>D70+D72+D79+D82</f>
        <v>20688.9</v>
      </c>
      <c r="E69" s="7">
        <f>E70+E72+E79+E82</f>
        <v>17998</v>
      </c>
      <c r="F69" s="7">
        <f>F70+F72+F79+F82</f>
        <v>20565</v>
      </c>
      <c r="G69" s="51">
        <f t="shared" si="2"/>
        <v>0.9940112814117714</v>
      </c>
      <c r="H69" s="38">
        <f t="shared" si="3"/>
        <v>1.14262695855095</v>
      </c>
    </row>
    <row r="70" spans="1:8" ht="84.75" customHeight="1" hidden="1">
      <c r="A70" s="5"/>
      <c r="B70" s="6" t="s">
        <v>88</v>
      </c>
      <c r="C70" s="5" t="s">
        <v>82</v>
      </c>
      <c r="D70" s="7">
        <f>D71</f>
        <v>200</v>
      </c>
      <c r="E70" s="7">
        <f>E71</f>
        <v>200</v>
      </c>
      <c r="F70" s="7">
        <f>F71</f>
        <v>200</v>
      </c>
      <c r="G70" s="51">
        <f t="shared" si="2"/>
        <v>1</v>
      </c>
      <c r="H70" s="38">
        <f t="shared" si="3"/>
        <v>1</v>
      </c>
    </row>
    <row r="71" spans="1:9" s="28" customFormat="1" ht="18" customHeight="1">
      <c r="A71" s="13"/>
      <c r="B71" s="14" t="s">
        <v>282</v>
      </c>
      <c r="C71" s="43" t="s">
        <v>135</v>
      </c>
      <c r="D71" s="15">
        <v>200</v>
      </c>
      <c r="E71" s="15">
        <v>200</v>
      </c>
      <c r="F71" s="15">
        <v>200</v>
      </c>
      <c r="G71" s="53">
        <f t="shared" si="2"/>
        <v>1</v>
      </c>
      <c r="H71" s="39">
        <f t="shared" si="3"/>
        <v>1</v>
      </c>
      <c r="I71" s="29"/>
    </row>
    <row r="72" spans="1:8" ht="57" customHeight="1" hidden="1">
      <c r="A72" s="5"/>
      <c r="B72" s="6" t="s">
        <v>77</v>
      </c>
      <c r="C72" s="5" t="s">
        <v>116</v>
      </c>
      <c r="D72" s="7">
        <f>D73+D74+D75+D77+D76+D78</f>
        <v>12328.9</v>
      </c>
      <c r="E72" s="7">
        <f>E73+E74+E75+E77+E76+E78</f>
        <v>9302.800000000001</v>
      </c>
      <c r="F72" s="7">
        <f>F73+F74+F75+F77+F76+F78</f>
        <v>12208.000000000002</v>
      </c>
      <c r="G72" s="51">
        <f t="shared" si="2"/>
        <v>0.9901937723560092</v>
      </c>
      <c r="H72" s="38">
        <f t="shared" si="3"/>
        <v>1.3122930730532743</v>
      </c>
    </row>
    <row r="73" spans="1:9" s="28" customFormat="1" ht="52.5" customHeight="1">
      <c r="A73" s="13"/>
      <c r="B73" s="14" t="s">
        <v>283</v>
      </c>
      <c r="C73" s="13" t="s">
        <v>140</v>
      </c>
      <c r="D73" s="15">
        <v>10582</v>
      </c>
      <c r="E73" s="15">
        <v>7526.4</v>
      </c>
      <c r="F73" s="15">
        <v>10582</v>
      </c>
      <c r="G73" s="53">
        <f t="shared" si="2"/>
        <v>1</v>
      </c>
      <c r="H73" s="39">
        <f t="shared" si="3"/>
        <v>1.405984268707483</v>
      </c>
      <c r="I73" s="29"/>
    </row>
    <row r="74" spans="1:9" s="28" customFormat="1" ht="21.75" customHeight="1">
      <c r="A74" s="13"/>
      <c r="B74" s="14" t="s">
        <v>284</v>
      </c>
      <c r="C74" s="13" t="s">
        <v>136</v>
      </c>
      <c r="D74" s="15">
        <v>1341.3</v>
      </c>
      <c r="E74" s="15">
        <v>1401.1</v>
      </c>
      <c r="F74" s="15">
        <v>1340.5</v>
      </c>
      <c r="G74" s="53">
        <f t="shared" si="2"/>
        <v>0.9994035637068516</v>
      </c>
      <c r="H74" s="39">
        <f t="shared" si="3"/>
        <v>0.9567482692170438</v>
      </c>
      <c r="I74" s="29"/>
    </row>
    <row r="75" spans="1:9" s="28" customFormat="1" ht="20.25" customHeight="1">
      <c r="A75" s="13"/>
      <c r="B75" s="14" t="s">
        <v>285</v>
      </c>
      <c r="C75" s="13" t="s">
        <v>137</v>
      </c>
      <c r="D75" s="15">
        <v>230.3</v>
      </c>
      <c r="E75" s="15">
        <v>200</v>
      </c>
      <c r="F75" s="15">
        <v>110.2</v>
      </c>
      <c r="G75" s="53">
        <f t="shared" si="2"/>
        <v>0.47850629613547546</v>
      </c>
      <c r="H75" s="39">
        <f t="shared" si="3"/>
        <v>0.551</v>
      </c>
      <c r="I75" s="29"/>
    </row>
    <row r="76" spans="1:9" s="28" customFormat="1" ht="24.75" customHeight="1">
      <c r="A76" s="13"/>
      <c r="B76" s="14" t="s">
        <v>142</v>
      </c>
      <c r="C76" s="13" t="s">
        <v>141</v>
      </c>
      <c r="D76" s="15">
        <v>58.1</v>
      </c>
      <c r="E76" s="15">
        <v>58.1</v>
      </c>
      <c r="F76" s="15">
        <v>58.1</v>
      </c>
      <c r="G76" s="53">
        <f t="shared" si="2"/>
        <v>1</v>
      </c>
      <c r="H76" s="39">
        <f t="shared" si="3"/>
        <v>1</v>
      </c>
      <c r="I76" s="29"/>
    </row>
    <row r="77" spans="1:9" s="28" customFormat="1" ht="20.25" customHeight="1">
      <c r="A77" s="13"/>
      <c r="B77" s="14" t="s">
        <v>143</v>
      </c>
      <c r="C77" s="13" t="s">
        <v>213</v>
      </c>
      <c r="D77" s="15">
        <v>107.2</v>
      </c>
      <c r="E77" s="15">
        <v>107.2</v>
      </c>
      <c r="F77" s="15">
        <v>107.2</v>
      </c>
      <c r="G77" s="53">
        <f t="shared" si="2"/>
        <v>1</v>
      </c>
      <c r="H77" s="39">
        <f t="shared" si="3"/>
        <v>1</v>
      </c>
      <c r="I77" s="29"/>
    </row>
    <row r="78" spans="1:9" s="28" customFormat="1" ht="21.75" customHeight="1">
      <c r="A78" s="13"/>
      <c r="B78" s="14" t="s">
        <v>178</v>
      </c>
      <c r="C78" s="13" t="s">
        <v>177</v>
      </c>
      <c r="D78" s="15">
        <v>10</v>
      </c>
      <c r="E78" s="15">
        <v>10</v>
      </c>
      <c r="F78" s="15">
        <v>10</v>
      </c>
      <c r="G78" s="53">
        <f t="shared" si="2"/>
        <v>1</v>
      </c>
      <c r="H78" s="39">
        <f t="shared" si="3"/>
        <v>1</v>
      </c>
      <c r="I78" s="29"/>
    </row>
    <row r="79" spans="1:8" ht="54.75" customHeight="1" hidden="1">
      <c r="A79" s="5"/>
      <c r="B79" s="6" t="s">
        <v>182</v>
      </c>
      <c r="C79" s="5" t="s">
        <v>181</v>
      </c>
      <c r="D79" s="7">
        <f>D80+D81</f>
        <v>742</v>
      </c>
      <c r="E79" s="7">
        <f>E80+E81</f>
        <v>247</v>
      </c>
      <c r="F79" s="7">
        <f>F80+F81</f>
        <v>741.8</v>
      </c>
      <c r="G79" s="51">
        <f t="shared" si="2"/>
        <v>0.9997304582210242</v>
      </c>
      <c r="H79" s="38">
        <f t="shared" si="3"/>
        <v>3.003238866396761</v>
      </c>
    </row>
    <row r="80" spans="1:9" s="28" customFormat="1" ht="24" customHeight="1">
      <c r="A80" s="13"/>
      <c r="B80" s="14" t="s">
        <v>184</v>
      </c>
      <c r="C80" s="13" t="s">
        <v>183</v>
      </c>
      <c r="D80" s="15">
        <v>247</v>
      </c>
      <c r="E80" s="15">
        <v>247</v>
      </c>
      <c r="F80" s="15">
        <v>246.8</v>
      </c>
      <c r="G80" s="53">
        <f t="shared" si="2"/>
        <v>0.9991902834008097</v>
      </c>
      <c r="H80" s="39">
        <f t="shared" si="3"/>
        <v>0.9991902834008097</v>
      </c>
      <c r="I80" s="29"/>
    </row>
    <row r="81" spans="1:9" s="28" customFormat="1" ht="23.25" customHeight="1">
      <c r="A81" s="13"/>
      <c r="B81" s="14" t="s">
        <v>176</v>
      </c>
      <c r="C81" s="13" t="s">
        <v>258</v>
      </c>
      <c r="D81" s="15">
        <v>495</v>
      </c>
      <c r="E81" s="15"/>
      <c r="F81" s="15">
        <v>495</v>
      </c>
      <c r="G81" s="53">
        <f t="shared" si="2"/>
        <v>1</v>
      </c>
      <c r="H81" s="39"/>
      <c r="I81" s="29"/>
    </row>
    <row r="82" spans="1:9" s="28" customFormat="1" ht="69.75" customHeight="1">
      <c r="A82" s="13"/>
      <c r="B82" s="14" t="s">
        <v>292</v>
      </c>
      <c r="C82" s="13" t="s">
        <v>189</v>
      </c>
      <c r="D82" s="15">
        <f>D86+D87+D88+D84+D85+D83</f>
        <v>7418</v>
      </c>
      <c r="E82" s="15">
        <f>E86+E87+E88+E84+E85+E83</f>
        <v>8248.199999999999</v>
      </c>
      <c r="F82" s="15">
        <f>F86+F87+F88+F84+F85+F83</f>
        <v>7415.2</v>
      </c>
      <c r="G82" s="53">
        <f t="shared" si="2"/>
        <v>0.9996225397681315</v>
      </c>
      <c r="H82" s="39">
        <f t="shared" si="3"/>
        <v>0.8990082684706967</v>
      </c>
      <c r="I82" s="29"/>
    </row>
    <row r="83" spans="1:8" ht="72" customHeight="1" hidden="1">
      <c r="A83" s="5"/>
      <c r="B83" s="6" t="s">
        <v>236</v>
      </c>
      <c r="C83" s="5" t="s">
        <v>235</v>
      </c>
      <c r="D83" s="7">
        <v>350.3</v>
      </c>
      <c r="E83" s="7">
        <v>350.3</v>
      </c>
      <c r="F83" s="7">
        <v>347.5</v>
      </c>
      <c r="G83" s="51">
        <f t="shared" si="2"/>
        <v>0.9920068512703397</v>
      </c>
      <c r="H83" s="38">
        <f t="shared" si="3"/>
        <v>0.9920068512703397</v>
      </c>
    </row>
    <row r="84" spans="1:8" ht="114.75" customHeight="1" hidden="1">
      <c r="A84" s="5"/>
      <c r="B84" s="6" t="s">
        <v>268</v>
      </c>
      <c r="C84" s="5" t="s">
        <v>194</v>
      </c>
      <c r="D84" s="7">
        <v>0</v>
      </c>
      <c r="E84" s="7">
        <v>0</v>
      </c>
      <c r="F84" s="7">
        <v>0</v>
      </c>
      <c r="G84" s="51" t="e">
        <f t="shared" si="2"/>
        <v>#DIV/0!</v>
      </c>
      <c r="H84" s="38" t="e">
        <f t="shared" si="3"/>
        <v>#DIV/0!</v>
      </c>
    </row>
    <row r="85" spans="1:8" ht="72" customHeight="1" hidden="1">
      <c r="A85" s="5"/>
      <c r="B85" s="6" t="s">
        <v>269</v>
      </c>
      <c r="C85" s="5" t="s">
        <v>224</v>
      </c>
      <c r="D85" s="7">
        <v>0</v>
      </c>
      <c r="E85" s="7">
        <v>0</v>
      </c>
      <c r="F85" s="7">
        <v>0</v>
      </c>
      <c r="G85" s="51" t="e">
        <f t="shared" si="2"/>
        <v>#DIV/0!</v>
      </c>
      <c r="H85" s="38" t="e">
        <f t="shared" si="3"/>
        <v>#DIV/0!</v>
      </c>
    </row>
    <row r="86" spans="1:8" ht="59.25" customHeight="1" hidden="1">
      <c r="A86" s="5"/>
      <c r="B86" s="6" t="s">
        <v>186</v>
      </c>
      <c r="C86" s="45" t="s">
        <v>201</v>
      </c>
      <c r="D86" s="7">
        <v>140</v>
      </c>
      <c r="E86" s="7">
        <v>156.4</v>
      </c>
      <c r="F86" s="7">
        <v>140</v>
      </c>
      <c r="G86" s="51">
        <f t="shared" si="2"/>
        <v>1</v>
      </c>
      <c r="H86" s="38">
        <f t="shared" si="3"/>
        <v>0.8951406649616368</v>
      </c>
    </row>
    <row r="87" spans="1:8" ht="56.25" customHeight="1" hidden="1">
      <c r="A87" s="5"/>
      <c r="B87" s="6" t="s">
        <v>187</v>
      </c>
      <c r="C87" s="45" t="s">
        <v>202</v>
      </c>
      <c r="D87" s="7">
        <v>6857</v>
      </c>
      <c r="E87" s="7">
        <v>7662.5</v>
      </c>
      <c r="F87" s="7">
        <v>6857</v>
      </c>
      <c r="G87" s="51">
        <f t="shared" si="2"/>
        <v>1</v>
      </c>
      <c r="H87" s="38">
        <f t="shared" si="3"/>
        <v>0.8948776508972267</v>
      </c>
    </row>
    <row r="88" spans="1:8" ht="56.25" customHeight="1" hidden="1">
      <c r="A88" s="5"/>
      <c r="B88" s="6" t="s">
        <v>188</v>
      </c>
      <c r="C88" s="46" t="s">
        <v>185</v>
      </c>
      <c r="D88" s="7">
        <v>70.7</v>
      </c>
      <c r="E88" s="7">
        <v>79</v>
      </c>
      <c r="F88" s="7">
        <v>70.7</v>
      </c>
      <c r="G88" s="51">
        <f t="shared" si="2"/>
        <v>1</v>
      </c>
      <c r="H88" s="38">
        <f t="shared" si="3"/>
        <v>0.8949367088607595</v>
      </c>
    </row>
    <row r="89" spans="1:8" ht="21.75" customHeight="1">
      <c r="A89" s="5" t="s">
        <v>29</v>
      </c>
      <c r="B89" s="6" t="s">
        <v>68</v>
      </c>
      <c r="C89" s="5"/>
      <c r="D89" s="7">
        <f>D90+D91+D92+D93+D94+D95+D96</f>
        <v>750.1</v>
      </c>
      <c r="E89" s="7">
        <f>E90+E91+E92+E93+E94+E95+E96</f>
        <v>864.7</v>
      </c>
      <c r="F89" s="7">
        <f>F90+F91+F92+F93+F94+F95+F96</f>
        <v>748.3</v>
      </c>
      <c r="G89" s="51">
        <f t="shared" si="2"/>
        <v>0.9976003199573389</v>
      </c>
      <c r="H89" s="38">
        <f t="shared" si="3"/>
        <v>0.865386839366254</v>
      </c>
    </row>
    <row r="90" spans="1:9" s="28" customFormat="1" ht="22.5" customHeight="1">
      <c r="A90" s="13"/>
      <c r="B90" s="14" t="s">
        <v>50</v>
      </c>
      <c r="C90" s="13" t="s">
        <v>83</v>
      </c>
      <c r="D90" s="15">
        <v>21.1</v>
      </c>
      <c r="E90" s="15">
        <v>21.7</v>
      </c>
      <c r="F90" s="15">
        <v>20</v>
      </c>
      <c r="G90" s="53">
        <f t="shared" si="2"/>
        <v>0.947867298578199</v>
      </c>
      <c r="H90" s="39">
        <f t="shared" si="3"/>
        <v>0.9216589861751152</v>
      </c>
      <c r="I90" s="29"/>
    </row>
    <row r="91" spans="1:9" s="28" customFormat="1" ht="64.5" customHeight="1" hidden="1">
      <c r="A91" s="13"/>
      <c r="B91" s="14" t="s">
        <v>204</v>
      </c>
      <c r="C91" s="13" t="s">
        <v>203</v>
      </c>
      <c r="D91" s="15">
        <v>0</v>
      </c>
      <c r="E91" s="15">
        <v>0</v>
      </c>
      <c r="F91" s="15">
        <v>0</v>
      </c>
      <c r="G91" s="53" t="e">
        <f t="shared" si="2"/>
        <v>#DIV/0!</v>
      </c>
      <c r="H91" s="39" t="e">
        <f t="shared" si="3"/>
        <v>#DIV/0!</v>
      </c>
      <c r="I91" s="29"/>
    </row>
    <row r="92" spans="1:9" s="28" customFormat="1" ht="37.5" customHeight="1">
      <c r="A92" s="13"/>
      <c r="B92" s="14" t="s">
        <v>206</v>
      </c>
      <c r="C92" s="13" t="s">
        <v>205</v>
      </c>
      <c r="D92" s="15">
        <v>99</v>
      </c>
      <c r="E92" s="15">
        <v>99</v>
      </c>
      <c r="F92" s="15">
        <v>99</v>
      </c>
      <c r="G92" s="53">
        <f t="shared" si="2"/>
        <v>1</v>
      </c>
      <c r="H92" s="39">
        <f t="shared" si="3"/>
        <v>1</v>
      </c>
      <c r="I92" s="29"/>
    </row>
    <row r="93" spans="1:9" s="28" customFormat="1" ht="51.75" customHeight="1" hidden="1">
      <c r="A93" s="13"/>
      <c r="B93" s="14" t="s">
        <v>208</v>
      </c>
      <c r="C93" s="13" t="s">
        <v>207</v>
      </c>
      <c r="D93" s="15">
        <v>0</v>
      </c>
      <c r="E93" s="15">
        <v>0</v>
      </c>
      <c r="F93" s="15">
        <v>0</v>
      </c>
      <c r="G93" s="53" t="e">
        <f t="shared" si="2"/>
        <v>#DIV/0!</v>
      </c>
      <c r="H93" s="39" t="e">
        <f t="shared" si="3"/>
        <v>#DIV/0!</v>
      </c>
      <c r="I93" s="29"/>
    </row>
    <row r="94" spans="1:9" s="28" customFormat="1" ht="56.25" customHeight="1">
      <c r="A94" s="13"/>
      <c r="B94" s="14" t="s">
        <v>286</v>
      </c>
      <c r="C94" s="13" t="s">
        <v>225</v>
      </c>
      <c r="D94" s="15">
        <v>99</v>
      </c>
      <c r="E94" s="15">
        <v>99</v>
      </c>
      <c r="F94" s="15">
        <v>99</v>
      </c>
      <c r="G94" s="53">
        <f t="shared" si="2"/>
        <v>1</v>
      </c>
      <c r="H94" s="39">
        <f t="shared" si="3"/>
        <v>1</v>
      </c>
      <c r="I94" s="29"/>
    </row>
    <row r="95" spans="1:9" s="28" customFormat="1" ht="38.25" customHeight="1">
      <c r="A95" s="13"/>
      <c r="B95" s="14" t="s">
        <v>297</v>
      </c>
      <c r="C95" s="44" t="s">
        <v>250</v>
      </c>
      <c r="D95" s="15">
        <v>370</v>
      </c>
      <c r="E95" s="15">
        <v>450</v>
      </c>
      <c r="F95" s="15">
        <v>370</v>
      </c>
      <c r="G95" s="53">
        <f t="shared" si="2"/>
        <v>1</v>
      </c>
      <c r="H95" s="39">
        <f t="shared" si="3"/>
        <v>0.8222222222222222</v>
      </c>
      <c r="I95" s="29"/>
    </row>
    <row r="96" spans="1:9" s="28" customFormat="1" ht="22.5" customHeight="1">
      <c r="A96" s="13"/>
      <c r="B96" s="14" t="s">
        <v>252</v>
      </c>
      <c r="C96" s="44" t="s">
        <v>251</v>
      </c>
      <c r="D96" s="15">
        <v>161</v>
      </c>
      <c r="E96" s="15">
        <v>195</v>
      </c>
      <c r="F96" s="15">
        <v>160.3</v>
      </c>
      <c r="G96" s="53">
        <f t="shared" si="2"/>
        <v>0.9956521739130435</v>
      </c>
      <c r="H96" s="39">
        <f t="shared" si="3"/>
        <v>0.8220512820512821</v>
      </c>
      <c r="I96" s="29"/>
    </row>
    <row r="97" spans="1:8" ht="19.5" customHeight="1">
      <c r="A97" s="5" t="s">
        <v>30</v>
      </c>
      <c r="B97" s="6" t="s">
        <v>13</v>
      </c>
      <c r="C97" s="5"/>
      <c r="D97" s="7">
        <f>D98+D103+D113</f>
        <v>55221.71000000001</v>
      </c>
      <c r="E97" s="7">
        <f>E98+E103+E113</f>
        <v>50243.1</v>
      </c>
      <c r="F97" s="7">
        <f>F98+F103+F113</f>
        <v>53196.600000000006</v>
      </c>
      <c r="G97" s="51">
        <f t="shared" si="2"/>
        <v>0.9633276477675176</v>
      </c>
      <c r="H97" s="38">
        <f t="shared" si="3"/>
        <v>1.058784191262084</v>
      </c>
    </row>
    <row r="98" spans="1:8" ht="21.75" customHeight="1">
      <c r="A98" s="5" t="s">
        <v>31</v>
      </c>
      <c r="B98" s="6" t="s">
        <v>287</v>
      </c>
      <c r="C98" s="5"/>
      <c r="D98" s="7">
        <f>D101+D100+D99+D102</f>
        <v>872.1999999999999</v>
      </c>
      <c r="E98" s="7">
        <f>E101+E100+E99+E102</f>
        <v>671.6</v>
      </c>
      <c r="F98" s="7">
        <f>F101+F100+F99+F102</f>
        <v>808</v>
      </c>
      <c r="G98" s="51">
        <f t="shared" si="2"/>
        <v>0.9263930291217611</v>
      </c>
      <c r="H98" s="38">
        <f t="shared" si="3"/>
        <v>1.2030970815961881</v>
      </c>
    </row>
    <row r="99" spans="1:9" s="28" customFormat="1" ht="54" customHeight="1">
      <c r="A99" s="13"/>
      <c r="B99" s="14" t="s">
        <v>78</v>
      </c>
      <c r="C99" s="13" t="s">
        <v>79</v>
      </c>
      <c r="D99" s="15">
        <v>778.4</v>
      </c>
      <c r="E99" s="15">
        <v>600</v>
      </c>
      <c r="F99" s="15">
        <v>715</v>
      </c>
      <c r="G99" s="53">
        <f t="shared" si="2"/>
        <v>0.9185508735868448</v>
      </c>
      <c r="H99" s="39">
        <f t="shared" si="3"/>
        <v>1.1916666666666667</v>
      </c>
      <c r="I99" s="29"/>
    </row>
    <row r="100" spans="1:9" s="28" customFormat="1" ht="70.5" customHeight="1" hidden="1">
      <c r="A100" s="13"/>
      <c r="B100" s="14" t="s">
        <v>118</v>
      </c>
      <c r="C100" s="18" t="s">
        <v>117</v>
      </c>
      <c r="D100" s="15">
        <v>0</v>
      </c>
      <c r="E100" s="15">
        <v>0</v>
      </c>
      <c r="F100" s="15">
        <v>0</v>
      </c>
      <c r="G100" s="53" t="e">
        <f t="shared" si="2"/>
        <v>#DIV/0!</v>
      </c>
      <c r="H100" s="39" t="e">
        <f t="shared" si="3"/>
        <v>#DIV/0!</v>
      </c>
      <c r="I100" s="29"/>
    </row>
    <row r="101" spans="1:9" s="28" customFormat="1" ht="21" customHeight="1">
      <c r="A101" s="13"/>
      <c r="B101" s="14" t="s">
        <v>63</v>
      </c>
      <c r="C101" s="13" t="s">
        <v>80</v>
      </c>
      <c r="D101" s="15">
        <v>93.8</v>
      </c>
      <c r="E101" s="15">
        <v>71.6</v>
      </c>
      <c r="F101" s="15">
        <v>93</v>
      </c>
      <c r="G101" s="53">
        <f t="shared" si="2"/>
        <v>0.9914712153518124</v>
      </c>
      <c r="H101" s="39">
        <f t="shared" si="3"/>
        <v>1.298882681564246</v>
      </c>
      <c r="I101" s="29"/>
    </row>
    <row r="102" spans="1:8" ht="51" customHeight="1" hidden="1">
      <c r="A102" s="5"/>
      <c r="B102" s="6" t="s">
        <v>132</v>
      </c>
      <c r="C102" s="5" t="s">
        <v>131</v>
      </c>
      <c r="D102" s="7">
        <v>0</v>
      </c>
      <c r="E102" s="7"/>
      <c r="F102" s="7">
        <v>0</v>
      </c>
      <c r="G102" s="51" t="e">
        <f t="shared" si="2"/>
        <v>#DIV/0!</v>
      </c>
      <c r="H102" s="38" t="e">
        <f t="shared" si="3"/>
        <v>#DIV/0!</v>
      </c>
    </row>
    <row r="103" spans="1:8" ht="19.5" customHeight="1">
      <c r="A103" s="5" t="s">
        <v>32</v>
      </c>
      <c r="B103" s="6" t="s">
        <v>74</v>
      </c>
      <c r="C103" s="5"/>
      <c r="D103" s="7">
        <f>D104</f>
        <v>3611</v>
      </c>
      <c r="E103" s="7">
        <f>E104</f>
        <v>3611</v>
      </c>
      <c r="F103" s="7">
        <f>F104</f>
        <v>3610.7999999999997</v>
      </c>
      <c r="G103" s="51">
        <f aca="true" t="shared" si="4" ref="G103:G166">F103/D103</f>
        <v>0.9999446136804209</v>
      </c>
      <c r="H103" s="38">
        <f t="shared" si="3"/>
        <v>0.9999446136804209</v>
      </c>
    </row>
    <row r="104" spans="1:8" ht="51" customHeight="1" hidden="1">
      <c r="A104" s="5"/>
      <c r="B104" s="6" t="s">
        <v>100</v>
      </c>
      <c r="C104" s="5" t="s">
        <v>85</v>
      </c>
      <c r="D104" s="7">
        <f>D105+D106+D107+D108+D109+D112+D110+D111</f>
        <v>3611</v>
      </c>
      <c r="E104" s="7">
        <f>E105+E106+E107+E108+E109+E112+E110+E111</f>
        <v>3611</v>
      </c>
      <c r="F104" s="7">
        <f>F105+F106+F107+F108+F109+F112+F110+F111</f>
        <v>3610.7999999999997</v>
      </c>
      <c r="G104" s="51">
        <f t="shared" si="4"/>
        <v>0.9999446136804209</v>
      </c>
      <c r="H104" s="38">
        <f aca="true" t="shared" si="5" ref="H104:H167">F104/E104</f>
        <v>0.9999446136804209</v>
      </c>
    </row>
    <row r="105" spans="1:8" ht="56.25" customHeight="1" hidden="1">
      <c r="A105" s="5"/>
      <c r="B105" s="6" t="s">
        <v>98</v>
      </c>
      <c r="C105" s="5" t="s">
        <v>99</v>
      </c>
      <c r="D105" s="7">
        <v>0</v>
      </c>
      <c r="E105" s="7">
        <v>0</v>
      </c>
      <c r="F105" s="7">
        <v>0</v>
      </c>
      <c r="G105" s="51" t="e">
        <f t="shared" si="4"/>
        <v>#DIV/0!</v>
      </c>
      <c r="H105" s="38" t="e">
        <f t="shared" si="5"/>
        <v>#DIV/0!</v>
      </c>
    </row>
    <row r="106" spans="1:8" ht="70.5" customHeight="1" hidden="1">
      <c r="A106" s="5"/>
      <c r="B106" s="6" t="s">
        <v>109</v>
      </c>
      <c r="C106" s="5" t="s">
        <v>108</v>
      </c>
      <c r="D106" s="7">
        <v>0</v>
      </c>
      <c r="E106" s="7">
        <v>0</v>
      </c>
      <c r="F106" s="7">
        <v>0</v>
      </c>
      <c r="G106" s="51" t="e">
        <f t="shared" si="4"/>
        <v>#DIV/0!</v>
      </c>
      <c r="H106" s="38" t="e">
        <f t="shared" si="5"/>
        <v>#DIV/0!</v>
      </c>
    </row>
    <row r="107" spans="1:8" ht="56.25" customHeight="1" hidden="1">
      <c r="A107" s="5"/>
      <c r="B107" s="6" t="s">
        <v>111</v>
      </c>
      <c r="C107" s="5" t="s">
        <v>110</v>
      </c>
      <c r="D107" s="7">
        <v>0</v>
      </c>
      <c r="E107" s="7">
        <v>0</v>
      </c>
      <c r="F107" s="7">
        <v>0</v>
      </c>
      <c r="G107" s="51" t="e">
        <f t="shared" si="4"/>
        <v>#DIV/0!</v>
      </c>
      <c r="H107" s="38" t="e">
        <f t="shared" si="5"/>
        <v>#DIV/0!</v>
      </c>
    </row>
    <row r="108" spans="1:9" s="28" customFormat="1" ht="54.75" customHeight="1">
      <c r="A108" s="13"/>
      <c r="B108" s="14" t="s">
        <v>288</v>
      </c>
      <c r="C108" s="13" t="s">
        <v>144</v>
      </c>
      <c r="D108" s="15">
        <v>3000</v>
      </c>
      <c r="E108" s="15">
        <v>3000</v>
      </c>
      <c r="F108" s="15">
        <v>3000</v>
      </c>
      <c r="G108" s="53">
        <f t="shared" si="4"/>
        <v>1</v>
      </c>
      <c r="H108" s="39">
        <f t="shared" si="5"/>
        <v>1</v>
      </c>
      <c r="I108" s="29"/>
    </row>
    <row r="109" spans="1:9" s="28" customFormat="1" ht="51.75" customHeight="1" hidden="1">
      <c r="A109" s="13"/>
      <c r="B109" s="14" t="s">
        <v>123</v>
      </c>
      <c r="C109" s="13" t="s">
        <v>122</v>
      </c>
      <c r="D109" s="15">
        <v>0</v>
      </c>
      <c r="E109" s="15">
        <v>0</v>
      </c>
      <c r="F109" s="15">
        <v>0</v>
      </c>
      <c r="G109" s="53" t="e">
        <f t="shared" si="4"/>
        <v>#DIV/0!</v>
      </c>
      <c r="H109" s="39" t="e">
        <f t="shared" si="5"/>
        <v>#DIV/0!</v>
      </c>
      <c r="I109" s="29"/>
    </row>
    <row r="110" spans="1:9" s="28" customFormat="1" ht="54" customHeight="1">
      <c r="A110" s="13"/>
      <c r="B110" s="14" t="s">
        <v>192</v>
      </c>
      <c r="C110" s="19" t="s">
        <v>190</v>
      </c>
      <c r="D110" s="15">
        <v>100</v>
      </c>
      <c r="E110" s="15">
        <v>100</v>
      </c>
      <c r="F110" s="15">
        <v>100</v>
      </c>
      <c r="G110" s="53">
        <f t="shared" si="4"/>
        <v>1</v>
      </c>
      <c r="H110" s="39">
        <f t="shared" si="5"/>
        <v>1</v>
      </c>
      <c r="I110" s="29"/>
    </row>
    <row r="111" spans="1:9" s="28" customFormat="1" ht="54" customHeight="1">
      <c r="A111" s="13"/>
      <c r="B111" s="14" t="s">
        <v>193</v>
      </c>
      <c r="C111" s="19" t="s">
        <v>191</v>
      </c>
      <c r="D111" s="15">
        <v>403.8</v>
      </c>
      <c r="E111" s="15">
        <v>403.8</v>
      </c>
      <c r="F111" s="15">
        <v>403.6</v>
      </c>
      <c r="G111" s="53">
        <f t="shared" si="4"/>
        <v>0.9995047052996533</v>
      </c>
      <c r="H111" s="39">
        <f t="shared" si="5"/>
        <v>0.9995047052996533</v>
      </c>
      <c r="I111" s="29"/>
    </row>
    <row r="112" spans="1:9" s="28" customFormat="1" ht="37.5" customHeight="1">
      <c r="A112" s="13"/>
      <c r="B112" s="14" t="s">
        <v>238</v>
      </c>
      <c r="C112" s="19" t="s">
        <v>237</v>
      </c>
      <c r="D112" s="15">
        <v>107.2</v>
      </c>
      <c r="E112" s="15">
        <v>107.2</v>
      </c>
      <c r="F112" s="15">
        <v>107.2</v>
      </c>
      <c r="G112" s="53">
        <f t="shared" si="4"/>
        <v>1</v>
      </c>
      <c r="H112" s="39">
        <f t="shared" si="5"/>
        <v>1</v>
      </c>
      <c r="I112" s="29"/>
    </row>
    <row r="113" spans="1:8" ht="22.5" customHeight="1">
      <c r="A113" s="5" t="s">
        <v>14</v>
      </c>
      <c r="B113" s="6" t="s">
        <v>290</v>
      </c>
      <c r="C113" s="5"/>
      <c r="D113" s="7">
        <f>D114+D138+D156+D149</f>
        <v>50738.51000000001</v>
      </c>
      <c r="E113" s="7">
        <f>E114+E138+E156+E149</f>
        <v>45960.5</v>
      </c>
      <c r="F113" s="7">
        <f>F114+F138+F156+F149</f>
        <v>48777.8</v>
      </c>
      <c r="G113" s="51">
        <f t="shared" si="4"/>
        <v>0.9613565711724683</v>
      </c>
      <c r="H113" s="38">
        <f t="shared" si="5"/>
        <v>1.0612982887479467</v>
      </c>
    </row>
    <row r="114" spans="1:8" ht="72" customHeight="1" hidden="1">
      <c r="A114" s="5"/>
      <c r="B114" s="6" t="s">
        <v>147</v>
      </c>
      <c r="C114" s="5" t="s">
        <v>174</v>
      </c>
      <c r="D114" s="7">
        <f>D115+D116+D117+D118+D119+D120+D121+D122+D123+D124+D125+D126+D127+D129+D133+D134+D130+D132+D135+D128+D131+D136+D137</f>
        <v>38962.01000000001</v>
      </c>
      <c r="E114" s="7">
        <f>E115+E116+E117+E118+E119+E120+E121+E122+E123+E124+E125+E126+E127+E129+E133+E134+E130+E132+E135+E128+E131+E136+E137</f>
        <v>34440.5</v>
      </c>
      <c r="F114" s="7">
        <f>F115+F116+F117+F118+F119+F120+F121+F122+F123+F124+F125+F126+F127+F129+F133+F134+F130+F132+F135+F128+F131+F136+F137</f>
        <v>37309.4</v>
      </c>
      <c r="G114" s="51">
        <f t="shared" si="4"/>
        <v>0.957584067146433</v>
      </c>
      <c r="H114" s="38">
        <f t="shared" si="5"/>
        <v>1.0833001843759529</v>
      </c>
    </row>
    <row r="115" spans="1:9" s="28" customFormat="1" ht="21.75" customHeight="1">
      <c r="A115" s="13"/>
      <c r="B115" s="14" t="s">
        <v>146</v>
      </c>
      <c r="C115" s="13" t="s">
        <v>145</v>
      </c>
      <c r="D115" s="15">
        <v>141.2</v>
      </c>
      <c r="E115" s="15">
        <v>171</v>
      </c>
      <c r="F115" s="15">
        <v>141.2</v>
      </c>
      <c r="G115" s="53">
        <f t="shared" si="4"/>
        <v>1</v>
      </c>
      <c r="H115" s="39">
        <f t="shared" si="5"/>
        <v>0.8257309941520468</v>
      </c>
      <c r="I115" s="29"/>
    </row>
    <row r="116" spans="1:9" s="28" customFormat="1" ht="24" customHeight="1">
      <c r="A116" s="13"/>
      <c r="B116" s="14" t="s">
        <v>149</v>
      </c>
      <c r="C116" s="13" t="s">
        <v>148</v>
      </c>
      <c r="D116" s="15">
        <v>700</v>
      </c>
      <c r="E116" s="15">
        <v>400</v>
      </c>
      <c r="F116" s="15">
        <v>697.6</v>
      </c>
      <c r="G116" s="53">
        <f t="shared" si="4"/>
        <v>0.9965714285714286</v>
      </c>
      <c r="H116" s="39">
        <f t="shared" si="5"/>
        <v>1.744</v>
      </c>
      <c r="I116" s="29"/>
    </row>
    <row r="117" spans="1:9" s="28" customFormat="1" ht="21" customHeight="1">
      <c r="A117" s="13"/>
      <c r="B117" s="14" t="s">
        <v>151</v>
      </c>
      <c r="C117" s="13" t="s">
        <v>150</v>
      </c>
      <c r="D117" s="15">
        <v>220</v>
      </c>
      <c r="E117" s="15">
        <v>220</v>
      </c>
      <c r="F117" s="15">
        <v>220</v>
      </c>
      <c r="G117" s="53">
        <f t="shared" si="4"/>
        <v>1</v>
      </c>
      <c r="H117" s="39">
        <f t="shared" si="5"/>
        <v>1</v>
      </c>
      <c r="I117" s="29"/>
    </row>
    <row r="118" spans="1:9" s="28" customFormat="1" ht="18.75" customHeight="1">
      <c r="A118" s="13"/>
      <c r="B118" s="14" t="s">
        <v>153</v>
      </c>
      <c r="C118" s="13" t="s">
        <v>152</v>
      </c>
      <c r="D118" s="15">
        <v>1200</v>
      </c>
      <c r="E118" s="15">
        <v>600</v>
      </c>
      <c r="F118" s="15">
        <v>1199.8</v>
      </c>
      <c r="G118" s="53">
        <f t="shared" si="4"/>
        <v>0.9998333333333332</v>
      </c>
      <c r="H118" s="39">
        <f t="shared" si="5"/>
        <v>1.9996666666666665</v>
      </c>
      <c r="I118" s="29"/>
    </row>
    <row r="119" spans="1:9" s="28" customFormat="1" ht="20.25" customHeight="1">
      <c r="A119" s="13"/>
      <c r="B119" s="14" t="s">
        <v>155</v>
      </c>
      <c r="C119" s="13" t="s">
        <v>154</v>
      </c>
      <c r="D119" s="15">
        <v>262</v>
      </c>
      <c r="E119" s="15">
        <v>262</v>
      </c>
      <c r="F119" s="15">
        <v>260.4</v>
      </c>
      <c r="G119" s="53">
        <f t="shared" si="4"/>
        <v>0.9938931297709923</v>
      </c>
      <c r="H119" s="39">
        <f t="shared" si="5"/>
        <v>0.9938931297709923</v>
      </c>
      <c r="I119" s="29"/>
    </row>
    <row r="120" spans="1:9" s="28" customFormat="1" ht="19.5" customHeight="1">
      <c r="A120" s="13"/>
      <c r="B120" s="14" t="s">
        <v>157</v>
      </c>
      <c r="C120" s="13" t="s">
        <v>156</v>
      </c>
      <c r="D120" s="15">
        <v>9570.8</v>
      </c>
      <c r="E120" s="15">
        <v>9185.8</v>
      </c>
      <c r="F120" s="15">
        <v>9570.1</v>
      </c>
      <c r="G120" s="53">
        <f t="shared" si="4"/>
        <v>0.999926860868475</v>
      </c>
      <c r="H120" s="39">
        <f t="shared" si="5"/>
        <v>1.0418363125694008</v>
      </c>
      <c r="I120" s="29"/>
    </row>
    <row r="121" spans="1:9" s="28" customFormat="1" ht="39.75" customHeight="1">
      <c r="A121" s="13"/>
      <c r="B121" s="14" t="s">
        <v>159</v>
      </c>
      <c r="C121" s="13" t="s">
        <v>158</v>
      </c>
      <c r="D121" s="15">
        <v>17526.9</v>
      </c>
      <c r="E121" s="15">
        <v>15400</v>
      </c>
      <c r="F121" s="15">
        <v>17418.7</v>
      </c>
      <c r="G121" s="53">
        <f t="shared" si="4"/>
        <v>0.9938266322053528</v>
      </c>
      <c r="H121" s="39">
        <f t="shared" si="5"/>
        <v>1.1310844155844155</v>
      </c>
      <c r="I121" s="29"/>
    </row>
    <row r="122" spans="1:9" s="28" customFormat="1" ht="57" customHeight="1" hidden="1">
      <c r="A122" s="13"/>
      <c r="B122" s="14" t="s">
        <v>161</v>
      </c>
      <c r="C122" s="13" t="s">
        <v>160</v>
      </c>
      <c r="D122" s="15">
        <v>0</v>
      </c>
      <c r="E122" s="15">
        <v>0</v>
      </c>
      <c r="F122" s="15">
        <v>0</v>
      </c>
      <c r="G122" s="53" t="e">
        <f t="shared" si="4"/>
        <v>#DIV/0!</v>
      </c>
      <c r="H122" s="39" t="e">
        <f t="shared" si="5"/>
        <v>#DIV/0!</v>
      </c>
      <c r="I122" s="29"/>
    </row>
    <row r="123" spans="1:9" s="28" customFormat="1" ht="23.25" customHeight="1">
      <c r="A123" s="13"/>
      <c r="B123" s="14" t="s">
        <v>163</v>
      </c>
      <c r="C123" s="13" t="s">
        <v>162</v>
      </c>
      <c r="D123" s="15">
        <v>100</v>
      </c>
      <c r="E123" s="15">
        <v>90</v>
      </c>
      <c r="F123" s="15">
        <v>86.3</v>
      </c>
      <c r="G123" s="53">
        <f t="shared" si="4"/>
        <v>0.863</v>
      </c>
      <c r="H123" s="39">
        <f t="shared" si="5"/>
        <v>0.9588888888888889</v>
      </c>
      <c r="I123" s="29"/>
    </row>
    <row r="124" spans="1:9" s="28" customFormat="1" ht="21.75" customHeight="1">
      <c r="A124" s="13"/>
      <c r="B124" s="14" t="s">
        <v>165</v>
      </c>
      <c r="C124" s="13" t="s">
        <v>164</v>
      </c>
      <c r="D124" s="15">
        <v>5200</v>
      </c>
      <c r="E124" s="15">
        <v>4120.2</v>
      </c>
      <c r="F124" s="15">
        <v>5143</v>
      </c>
      <c r="G124" s="53">
        <f t="shared" si="4"/>
        <v>0.9890384615384615</v>
      </c>
      <c r="H124" s="39">
        <f t="shared" si="5"/>
        <v>1.2482403766807437</v>
      </c>
      <c r="I124" s="29"/>
    </row>
    <row r="125" spans="1:9" s="28" customFormat="1" ht="42" customHeight="1">
      <c r="A125" s="13"/>
      <c r="B125" s="14" t="s">
        <v>167</v>
      </c>
      <c r="C125" s="13" t="s">
        <v>166</v>
      </c>
      <c r="D125" s="15">
        <v>1750</v>
      </c>
      <c r="E125" s="15">
        <v>1410</v>
      </c>
      <c r="F125" s="15">
        <v>1399.7</v>
      </c>
      <c r="G125" s="53">
        <f t="shared" si="4"/>
        <v>0.7998285714285714</v>
      </c>
      <c r="H125" s="39">
        <f t="shared" si="5"/>
        <v>0.9926950354609929</v>
      </c>
      <c r="I125" s="29"/>
    </row>
    <row r="126" spans="1:9" s="28" customFormat="1" ht="21.75" customHeight="1">
      <c r="A126" s="13"/>
      <c r="B126" s="14" t="s">
        <v>169</v>
      </c>
      <c r="C126" s="13" t="s">
        <v>168</v>
      </c>
      <c r="D126" s="15">
        <v>15</v>
      </c>
      <c r="E126" s="15">
        <v>10.5</v>
      </c>
      <c r="F126" s="15">
        <v>0</v>
      </c>
      <c r="G126" s="53">
        <f t="shared" si="4"/>
        <v>0</v>
      </c>
      <c r="H126" s="39">
        <f t="shared" si="5"/>
        <v>0</v>
      </c>
      <c r="I126" s="29"/>
    </row>
    <row r="127" spans="1:9" s="28" customFormat="1" ht="32.25" customHeight="1" hidden="1">
      <c r="A127" s="13"/>
      <c r="B127" s="14" t="s">
        <v>171</v>
      </c>
      <c r="C127" s="13" t="s">
        <v>170</v>
      </c>
      <c r="D127" s="15">
        <v>0</v>
      </c>
      <c r="E127" s="15">
        <v>20</v>
      </c>
      <c r="F127" s="15">
        <v>0</v>
      </c>
      <c r="G127" s="53" t="e">
        <f t="shared" si="4"/>
        <v>#DIV/0!</v>
      </c>
      <c r="H127" s="39">
        <f t="shared" si="5"/>
        <v>0</v>
      </c>
      <c r="I127" s="29"/>
    </row>
    <row r="128" spans="1:9" s="28" customFormat="1" ht="26.25" customHeight="1">
      <c r="A128" s="13"/>
      <c r="B128" s="14" t="s">
        <v>180</v>
      </c>
      <c r="C128" s="13" t="s">
        <v>179</v>
      </c>
      <c r="D128" s="15">
        <v>318.8</v>
      </c>
      <c r="E128" s="15">
        <v>103</v>
      </c>
      <c r="F128" s="15">
        <v>311.6</v>
      </c>
      <c r="G128" s="53">
        <f t="shared" si="4"/>
        <v>0.9774153074027604</v>
      </c>
      <c r="H128" s="39">
        <f t="shared" si="5"/>
        <v>3.025242718446602</v>
      </c>
      <c r="I128" s="29"/>
    </row>
    <row r="129" spans="1:9" s="28" customFormat="1" ht="26.25" customHeight="1">
      <c r="A129" s="13"/>
      <c r="B129" s="14" t="s">
        <v>173</v>
      </c>
      <c r="C129" s="13" t="s">
        <v>172</v>
      </c>
      <c r="D129" s="15">
        <v>500</v>
      </c>
      <c r="E129" s="15">
        <v>500</v>
      </c>
      <c r="F129" s="15">
        <v>499.7</v>
      </c>
      <c r="G129" s="53">
        <f t="shared" si="4"/>
        <v>0.9994</v>
      </c>
      <c r="H129" s="39">
        <f t="shared" si="5"/>
        <v>0.9994</v>
      </c>
      <c r="I129" s="29"/>
    </row>
    <row r="130" spans="1:9" s="28" customFormat="1" ht="38.25" customHeight="1">
      <c r="A130" s="13"/>
      <c r="B130" s="14" t="s">
        <v>227</v>
      </c>
      <c r="C130" s="13" t="s">
        <v>226</v>
      </c>
      <c r="D130" s="15">
        <v>155.3</v>
      </c>
      <c r="E130" s="15">
        <v>170</v>
      </c>
      <c r="F130" s="15">
        <v>155.3</v>
      </c>
      <c r="G130" s="53">
        <f t="shared" si="4"/>
        <v>1</v>
      </c>
      <c r="H130" s="39">
        <f t="shared" si="5"/>
        <v>0.9135294117647059</v>
      </c>
      <c r="I130" s="29"/>
    </row>
    <row r="131" spans="1:9" s="28" customFormat="1" ht="38.25" customHeight="1" hidden="1">
      <c r="A131" s="13"/>
      <c r="B131" s="14" t="s">
        <v>176</v>
      </c>
      <c r="C131" s="13" t="s">
        <v>175</v>
      </c>
      <c r="D131" s="15">
        <v>0.01</v>
      </c>
      <c r="E131" s="15">
        <v>450</v>
      </c>
      <c r="F131" s="15">
        <v>0</v>
      </c>
      <c r="G131" s="53">
        <f t="shared" si="4"/>
        <v>0</v>
      </c>
      <c r="H131" s="39">
        <f t="shared" si="5"/>
        <v>0</v>
      </c>
      <c r="I131" s="29"/>
    </row>
    <row r="132" spans="1:9" s="28" customFormat="1" ht="21" customHeight="1">
      <c r="A132" s="13"/>
      <c r="B132" s="14" t="s">
        <v>229</v>
      </c>
      <c r="C132" s="13" t="s">
        <v>228</v>
      </c>
      <c r="D132" s="15">
        <v>44</v>
      </c>
      <c r="E132" s="15">
        <v>50</v>
      </c>
      <c r="F132" s="15">
        <v>44</v>
      </c>
      <c r="G132" s="53">
        <f t="shared" si="4"/>
        <v>1</v>
      </c>
      <c r="H132" s="39">
        <f t="shared" si="5"/>
        <v>0.88</v>
      </c>
      <c r="I132" s="29"/>
    </row>
    <row r="133" spans="1:9" s="28" customFormat="1" ht="52.5" customHeight="1">
      <c r="A133" s="13"/>
      <c r="B133" s="14" t="s">
        <v>210</v>
      </c>
      <c r="C133" s="13" t="s">
        <v>209</v>
      </c>
      <c r="D133" s="15">
        <v>24</v>
      </c>
      <c r="E133" s="15">
        <v>24</v>
      </c>
      <c r="F133" s="15">
        <v>24</v>
      </c>
      <c r="G133" s="53">
        <f t="shared" si="4"/>
        <v>1</v>
      </c>
      <c r="H133" s="39">
        <f t="shared" si="5"/>
        <v>1</v>
      </c>
      <c r="I133" s="29"/>
    </row>
    <row r="134" spans="1:9" s="28" customFormat="1" ht="39" customHeight="1">
      <c r="A134" s="13"/>
      <c r="B134" s="14" t="s">
        <v>212</v>
      </c>
      <c r="C134" s="13" t="s">
        <v>211</v>
      </c>
      <c r="D134" s="15">
        <v>1200</v>
      </c>
      <c r="E134" s="15">
        <v>1200</v>
      </c>
      <c r="F134" s="15">
        <v>105</v>
      </c>
      <c r="G134" s="53">
        <f t="shared" si="4"/>
        <v>0.0875</v>
      </c>
      <c r="H134" s="39">
        <f t="shared" si="5"/>
        <v>0.0875</v>
      </c>
      <c r="I134" s="29"/>
    </row>
    <row r="135" spans="1:8" ht="39" customHeight="1" hidden="1">
      <c r="A135" s="5"/>
      <c r="B135" s="6" t="s">
        <v>230</v>
      </c>
      <c r="C135" s="5" t="s">
        <v>231</v>
      </c>
      <c r="D135" s="7">
        <v>0</v>
      </c>
      <c r="E135" s="7">
        <v>50</v>
      </c>
      <c r="F135" s="7">
        <v>0</v>
      </c>
      <c r="G135" s="51" t="e">
        <f t="shared" si="4"/>
        <v>#DIV/0!</v>
      </c>
      <c r="H135" s="38">
        <f t="shared" si="5"/>
        <v>0</v>
      </c>
    </row>
    <row r="136" spans="1:9" s="28" customFormat="1" ht="40.5" customHeight="1">
      <c r="A136" s="13"/>
      <c r="B136" s="14" t="s">
        <v>254</v>
      </c>
      <c r="C136" s="13" t="s">
        <v>253</v>
      </c>
      <c r="D136" s="15">
        <v>4</v>
      </c>
      <c r="E136" s="15">
        <v>4</v>
      </c>
      <c r="F136" s="15">
        <v>3.4</v>
      </c>
      <c r="G136" s="53">
        <f t="shared" si="4"/>
        <v>0.85</v>
      </c>
      <c r="H136" s="39">
        <f t="shared" si="5"/>
        <v>0.85</v>
      </c>
      <c r="I136" s="29"/>
    </row>
    <row r="137" spans="1:9" s="28" customFormat="1" ht="37.5" customHeight="1">
      <c r="A137" s="13"/>
      <c r="B137" s="14" t="s">
        <v>296</v>
      </c>
      <c r="C137" s="13" t="s">
        <v>257</v>
      </c>
      <c r="D137" s="15">
        <v>30</v>
      </c>
      <c r="E137" s="15">
        <v>0</v>
      </c>
      <c r="F137" s="15">
        <v>29.6</v>
      </c>
      <c r="G137" s="53">
        <f t="shared" si="4"/>
        <v>0.9866666666666667</v>
      </c>
      <c r="H137" s="39">
        <v>0</v>
      </c>
      <c r="I137" s="29"/>
    </row>
    <row r="138" spans="1:9" s="28" customFormat="1" ht="72" customHeight="1">
      <c r="A138" s="13"/>
      <c r="B138" s="14" t="s">
        <v>293</v>
      </c>
      <c r="C138" s="13" t="s">
        <v>121</v>
      </c>
      <c r="D138" s="15">
        <f>D139+D141+D145+D140</f>
        <v>9576.300000000001</v>
      </c>
      <c r="E138" s="15">
        <f>E139+E141+E145+E140</f>
        <v>9193</v>
      </c>
      <c r="F138" s="15">
        <f>F139+F141+F145+F140</f>
        <v>9576.2</v>
      </c>
      <c r="G138" s="53">
        <f t="shared" si="4"/>
        <v>0.9999895575535436</v>
      </c>
      <c r="H138" s="39">
        <f t="shared" si="5"/>
        <v>1.0416838899162406</v>
      </c>
      <c r="I138" s="29"/>
    </row>
    <row r="139" spans="1:8" ht="81.75" customHeight="1" hidden="1">
      <c r="A139" s="5"/>
      <c r="B139" s="6" t="s">
        <v>195</v>
      </c>
      <c r="C139" s="5" t="s">
        <v>194</v>
      </c>
      <c r="D139" s="7">
        <v>0</v>
      </c>
      <c r="E139" s="7">
        <v>0</v>
      </c>
      <c r="F139" s="7">
        <v>0</v>
      </c>
      <c r="G139" s="51" t="e">
        <f t="shared" si="4"/>
        <v>#DIV/0!</v>
      </c>
      <c r="H139" s="38" t="e">
        <f t="shared" si="5"/>
        <v>#DIV/0!</v>
      </c>
    </row>
    <row r="140" spans="1:8" ht="70.5" customHeight="1" hidden="1">
      <c r="A140" s="5"/>
      <c r="B140" s="6" t="s">
        <v>236</v>
      </c>
      <c r="C140" s="5" t="s">
        <v>235</v>
      </c>
      <c r="D140" s="7">
        <v>537.7</v>
      </c>
      <c r="E140" s="7">
        <v>984.6</v>
      </c>
      <c r="F140" s="7">
        <v>537.6</v>
      </c>
      <c r="G140" s="51">
        <f t="shared" si="4"/>
        <v>0.9998140226892319</v>
      </c>
      <c r="H140" s="38">
        <f t="shared" si="5"/>
        <v>0.5460085313833029</v>
      </c>
    </row>
    <row r="141" spans="1:8" ht="51" customHeight="1" hidden="1">
      <c r="A141" s="5"/>
      <c r="B141" s="6" t="s">
        <v>197</v>
      </c>
      <c r="C141" s="5" t="s">
        <v>196</v>
      </c>
      <c r="D141" s="7">
        <f>D142+D143+D144</f>
        <v>322</v>
      </c>
      <c r="E141" s="7">
        <f>E142+E143+E144</f>
        <v>450</v>
      </c>
      <c r="F141" s="7">
        <f>F142+F143+F144</f>
        <v>322</v>
      </c>
      <c r="G141" s="51">
        <f t="shared" si="4"/>
        <v>1</v>
      </c>
      <c r="H141" s="38">
        <f t="shared" si="5"/>
        <v>0.7155555555555555</v>
      </c>
    </row>
    <row r="142" spans="1:8" ht="66.75" customHeight="1" hidden="1">
      <c r="A142" s="5"/>
      <c r="B142" s="6" t="s">
        <v>217</v>
      </c>
      <c r="C142" s="47" t="s">
        <v>185</v>
      </c>
      <c r="D142" s="7">
        <v>322</v>
      </c>
      <c r="E142" s="7">
        <v>450</v>
      </c>
      <c r="F142" s="7">
        <v>322</v>
      </c>
      <c r="G142" s="51">
        <f t="shared" si="4"/>
        <v>1</v>
      </c>
      <c r="H142" s="38">
        <f t="shared" si="5"/>
        <v>0.7155555555555555</v>
      </c>
    </row>
    <row r="143" spans="1:8" ht="64.5" customHeight="1" hidden="1">
      <c r="A143" s="5"/>
      <c r="B143" s="6" t="s">
        <v>219</v>
      </c>
      <c r="C143" s="47" t="s">
        <v>185</v>
      </c>
      <c r="D143" s="7">
        <v>0</v>
      </c>
      <c r="E143" s="7">
        <v>0</v>
      </c>
      <c r="F143" s="7">
        <v>0</v>
      </c>
      <c r="G143" s="51" t="e">
        <f t="shared" si="4"/>
        <v>#DIV/0!</v>
      </c>
      <c r="H143" s="38" t="e">
        <f t="shared" si="5"/>
        <v>#DIV/0!</v>
      </c>
    </row>
    <row r="144" spans="1:8" ht="63" customHeight="1" hidden="1">
      <c r="A144" s="5"/>
      <c r="B144" s="6" t="s">
        <v>218</v>
      </c>
      <c r="C144" s="47" t="s">
        <v>185</v>
      </c>
      <c r="D144" s="7">
        <v>0</v>
      </c>
      <c r="E144" s="7">
        <v>0</v>
      </c>
      <c r="F144" s="7">
        <v>0</v>
      </c>
      <c r="G144" s="51" t="e">
        <f t="shared" si="4"/>
        <v>#DIV/0!</v>
      </c>
      <c r="H144" s="38" t="e">
        <f t="shared" si="5"/>
        <v>#DIV/0!</v>
      </c>
    </row>
    <row r="145" spans="1:8" ht="39.75" customHeight="1" hidden="1">
      <c r="A145" s="5"/>
      <c r="B145" s="6" t="s">
        <v>223</v>
      </c>
      <c r="C145" s="47">
        <v>84200000</v>
      </c>
      <c r="D145" s="7">
        <f>D146+D147+D148</f>
        <v>8716.6</v>
      </c>
      <c r="E145" s="7">
        <f>E146+E147+E148</f>
        <v>7758.4</v>
      </c>
      <c r="F145" s="7">
        <f>F146+F147+F148</f>
        <v>8716.6</v>
      </c>
      <c r="G145" s="51">
        <f t="shared" si="4"/>
        <v>1</v>
      </c>
      <c r="H145" s="38">
        <f t="shared" si="5"/>
        <v>1.1235048463600743</v>
      </c>
    </row>
    <row r="146" spans="1:8" ht="69" customHeight="1" hidden="1">
      <c r="A146" s="5"/>
      <c r="B146" s="6" t="s">
        <v>220</v>
      </c>
      <c r="C146" s="47" t="s">
        <v>214</v>
      </c>
      <c r="D146" s="7">
        <v>8716.6</v>
      </c>
      <c r="E146" s="7">
        <v>7758.4</v>
      </c>
      <c r="F146" s="7">
        <v>8716.6</v>
      </c>
      <c r="G146" s="51">
        <f t="shared" si="4"/>
        <v>1</v>
      </c>
      <c r="H146" s="38">
        <f t="shared" si="5"/>
        <v>1.1235048463600743</v>
      </c>
    </row>
    <row r="147" spans="1:8" ht="69.75" customHeight="1" hidden="1">
      <c r="A147" s="5"/>
      <c r="B147" s="6" t="s">
        <v>221</v>
      </c>
      <c r="C147" s="47" t="s">
        <v>215</v>
      </c>
      <c r="D147" s="7">
        <v>0</v>
      </c>
      <c r="E147" s="7">
        <v>0</v>
      </c>
      <c r="F147" s="7">
        <v>0</v>
      </c>
      <c r="G147" s="51" t="e">
        <f t="shared" si="4"/>
        <v>#DIV/0!</v>
      </c>
      <c r="H147" s="38" t="e">
        <f t="shared" si="5"/>
        <v>#DIV/0!</v>
      </c>
    </row>
    <row r="148" spans="1:8" ht="65.25" customHeight="1" hidden="1">
      <c r="A148" s="5"/>
      <c r="B148" s="6" t="s">
        <v>222</v>
      </c>
      <c r="C148" s="47" t="s">
        <v>216</v>
      </c>
      <c r="D148" s="7">
        <v>0</v>
      </c>
      <c r="E148" s="7">
        <v>0</v>
      </c>
      <c r="F148" s="7">
        <v>0</v>
      </c>
      <c r="G148" s="51" t="e">
        <f t="shared" si="4"/>
        <v>#DIV/0!</v>
      </c>
      <c r="H148" s="38" t="e">
        <f t="shared" si="5"/>
        <v>#DIV/0!</v>
      </c>
    </row>
    <row r="149" spans="1:9" s="28" customFormat="1" ht="42" customHeight="1">
      <c r="A149" s="13"/>
      <c r="B149" s="14" t="s">
        <v>291</v>
      </c>
      <c r="C149" s="20">
        <v>89000000</v>
      </c>
      <c r="D149" s="15">
        <f>D150+D151+D152+D153</f>
        <v>303.2</v>
      </c>
      <c r="E149" s="15">
        <f>E150+E151+E152+E153</f>
        <v>0</v>
      </c>
      <c r="F149" s="15">
        <f>F150+F151+F152+F153</f>
        <v>0</v>
      </c>
      <c r="G149" s="53">
        <f t="shared" si="4"/>
        <v>0</v>
      </c>
      <c r="H149" s="39"/>
      <c r="I149" s="29"/>
    </row>
    <row r="150" spans="1:8" ht="97.5" customHeight="1" hidden="1">
      <c r="A150" s="5"/>
      <c r="B150" s="6" t="s">
        <v>259</v>
      </c>
      <c r="C150" s="47">
        <v>89001</v>
      </c>
      <c r="D150" s="7">
        <v>58.4</v>
      </c>
      <c r="E150" s="7"/>
      <c r="F150" s="7">
        <v>0</v>
      </c>
      <c r="G150" s="51">
        <f t="shared" si="4"/>
        <v>0</v>
      </c>
      <c r="H150" s="38"/>
    </row>
    <row r="151" spans="1:8" ht="97.5" customHeight="1" hidden="1">
      <c r="A151" s="5"/>
      <c r="B151" s="6" t="s">
        <v>260</v>
      </c>
      <c r="C151" s="47">
        <v>89002</v>
      </c>
      <c r="D151" s="7">
        <v>19.9</v>
      </c>
      <c r="E151" s="7"/>
      <c r="F151" s="7">
        <v>0</v>
      </c>
      <c r="G151" s="51">
        <f t="shared" si="4"/>
        <v>0</v>
      </c>
      <c r="H151" s="38"/>
    </row>
    <row r="152" spans="1:8" ht="132" customHeight="1" hidden="1">
      <c r="A152" s="5"/>
      <c r="B152" s="6" t="s">
        <v>261</v>
      </c>
      <c r="C152" s="47">
        <v>89003</v>
      </c>
      <c r="D152" s="7">
        <v>166.5</v>
      </c>
      <c r="E152" s="7"/>
      <c r="F152" s="7">
        <v>0</v>
      </c>
      <c r="G152" s="51">
        <f t="shared" si="4"/>
        <v>0</v>
      </c>
      <c r="H152" s="38"/>
    </row>
    <row r="153" spans="1:8" ht="138.75" customHeight="1" hidden="1">
      <c r="A153" s="5"/>
      <c r="B153" s="6" t="s">
        <v>262</v>
      </c>
      <c r="C153" s="47">
        <v>89004</v>
      </c>
      <c r="D153" s="7">
        <v>58.4</v>
      </c>
      <c r="E153" s="7"/>
      <c r="F153" s="7">
        <v>0</v>
      </c>
      <c r="G153" s="51">
        <f t="shared" si="4"/>
        <v>0</v>
      </c>
      <c r="H153" s="38"/>
    </row>
    <row r="154" spans="1:8" ht="21.75" customHeight="1" hidden="1">
      <c r="A154" s="5" t="s">
        <v>15</v>
      </c>
      <c r="B154" s="6" t="s">
        <v>16</v>
      </c>
      <c r="C154" s="5"/>
      <c r="D154" s="7">
        <f>D155</f>
        <v>0</v>
      </c>
      <c r="E154" s="7">
        <f>E155</f>
        <v>0</v>
      </c>
      <c r="F154" s="7">
        <f>F155</f>
        <v>0</v>
      </c>
      <c r="G154" s="51" t="e">
        <f t="shared" si="4"/>
        <v>#DIV/0!</v>
      </c>
      <c r="H154" s="38" t="e">
        <f t="shared" si="5"/>
        <v>#DIV/0!</v>
      </c>
    </row>
    <row r="155" spans="1:8" ht="37.5" customHeight="1" hidden="1">
      <c r="A155" s="5" t="s">
        <v>86</v>
      </c>
      <c r="B155" s="6" t="s">
        <v>87</v>
      </c>
      <c r="C155" s="5"/>
      <c r="D155" s="7">
        <v>0</v>
      </c>
      <c r="E155" s="7">
        <v>0</v>
      </c>
      <c r="F155" s="7">
        <v>0</v>
      </c>
      <c r="G155" s="51" t="e">
        <f t="shared" si="4"/>
        <v>#DIV/0!</v>
      </c>
      <c r="H155" s="38" t="e">
        <f t="shared" si="5"/>
        <v>#DIV/0!</v>
      </c>
    </row>
    <row r="156" spans="1:9" s="28" customFormat="1" ht="72" customHeight="1">
      <c r="A156" s="13"/>
      <c r="B156" s="14" t="s">
        <v>256</v>
      </c>
      <c r="C156" s="13" t="s">
        <v>255</v>
      </c>
      <c r="D156" s="15">
        <v>1897</v>
      </c>
      <c r="E156" s="15">
        <v>2327</v>
      </c>
      <c r="F156" s="15">
        <v>1892.2</v>
      </c>
      <c r="G156" s="53">
        <f t="shared" si="4"/>
        <v>0.9974696889826041</v>
      </c>
      <c r="H156" s="39">
        <f t="shared" si="5"/>
        <v>0.813149978513107</v>
      </c>
      <c r="I156" s="29"/>
    </row>
    <row r="157" spans="1:8" ht="20.25" customHeight="1">
      <c r="A157" s="5">
        <v>1000</v>
      </c>
      <c r="B157" s="6" t="s">
        <v>17</v>
      </c>
      <c r="C157" s="5"/>
      <c r="D157" s="7">
        <f>D158+D159</f>
        <v>405</v>
      </c>
      <c r="E157" s="7">
        <f>E158+E159</f>
        <v>301.2</v>
      </c>
      <c r="F157" s="7">
        <f>F158+F159</f>
        <v>363.3</v>
      </c>
      <c r="G157" s="51">
        <f t="shared" si="4"/>
        <v>0.8970370370370371</v>
      </c>
      <c r="H157" s="38">
        <f t="shared" si="5"/>
        <v>1.206175298804781</v>
      </c>
    </row>
    <row r="158" spans="1:8" ht="17.25" customHeight="1">
      <c r="A158" s="5">
        <v>1001</v>
      </c>
      <c r="B158" s="6" t="s">
        <v>72</v>
      </c>
      <c r="C158" s="5" t="s">
        <v>18</v>
      </c>
      <c r="D158" s="7">
        <v>353.7</v>
      </c>
      <c r="E158" s="7">
        <v>262.8</v>
      </c>
      <c r="F158" s="7">
        <v>312.2</v>
      </c>
      <c r="G158" s="51">
        <f t="shared" si="4"/>
        <v>0.8826689284704552</v>
      </c>
      <c r="H158" s="38">
        <f t="shared" si="5"/>
        <v>1.1879756468797564</v>
      </c>
    </row>
    <row r="159" spans="1:8" ht="19.5" customHeight="1">
      <c r="A159" s="5" t="s">
        <v>19</v>
      </c>
      <c r="B159" s="6" t="s">
        <v>130</v>
      </c>
      <c r="C159" s="5" t="s">
        <v>19</v>
      </c>
      <c r="D159" s="7">
        <v>51.3</v>
      </c>
      <c r="E159" s="7">
        <v>38.4</v>
      </c>
      <c r="F159" s="7">
        <v>51.1</v>
      </c>
      <c r="G159" s="51">
        <f t="shared" si="4"/>
        <v>0.9961013645224173</v>
      </c>
      <c r="H159" s="38">
        <f t="shared" si="5"/>
        <v>1.3307291666666667</v>
      </c>
    </row>
    <row r="160" spans="1:8" ht="18" customHeight="1">
      <c r="A160" s="5" t="s">
        <v>20</v>
      </c>
      <c r="B160" s="6" t="s">
        <v>52</v>
      </c>
      <c r="C160" s="5"/>
      <c r="D160" s="7">
        <f>D161</f>
        <v>32188.1</v>
      </c>
      <c r="E160" s="7">
        <f>E161</f>
        <v>26028.1</v>
      </c>
      <c r="F160" s="7">
        <f>F161</f>
        <v>31893.2</v>
      </c>
      <c r="G160" s="51">
        <f t="shared" si="4"/>
        <v>0.990838229034954</v>
      </c>
      <c r="H160" s="38">
        <f t="shared" si="5"/>
        <v>1.2253372316842184</v>
      </c>
    </row>
    <row r="161" spans="1:8" ht="24" customHeight="1">
      <c r="A161" s="5" t="s">
        <v>21</v>
      </c>
      <c r="B161" s="49" t="s">
        <v>289</v>
      </c>
      <c r="C161" s="5" t="s">
        <v>21</v>
      </c>
      <c r="D161" s="7">
        <v>32188.1</v>
      </c>
      <c r="E161" s="7">
        <v>26028.1</v>
      </c>
      <c r="F161" s="7">
        <v>31893.2</v>
      </c>
      <c r="G161" s="51">
        <f t="shared" si="4"/>
        <v>0.990838229034954</v>
      </c>
      <c r="H161" s="38">
        <f t="shared" si="5"/>
        <v>1.2253372316842184</v>
      </c>
    </row>
    <row r="162" spans="1:8" ht="29.25" customHeight="1" hidden="1">
      <c r="A162" s="5"/>
      <c r="B162" s="6" t="s">
        <v>239</v>
      </c>
      <c r="C162" s="5" t="s">
        <v>240</v>
      </c>
      <c r="D162" s="7">
        <v>2039.3</v>
      </c>
      <c r="E162" s="7">
        <v>1355.1</v>
      </c>
      <c r="F162" s="7">
        <v>2039.3</v>
      </c>
      <c r="G162" s="51">
        <f t="shared" si="4"/>
        <v>1</v>
      </c>
      <c r="H162" s="38">
        <f t="shared" si="5"/>
        <v>1.5049073869087153</v>
      </c>
    </row>
    <row r="163" spans="1:8" ht="20.25" customHeight="1">
      <c r="A163" s="5" t="s">
        <v>53</v>
      </c>
      <c r="B163" s="6" t="s">
        <v>54</v>
      </c>
      <c r="C163" s="5"/>
      <c r="D163" s="7">
        <f>D164</f>
        <v>142.1</v>
      </c>
      <c r="E163" s="7">
        <f>E164</f>
        <v>92.2</v>
      </c>
      <c r="F163" s="7">
        <f>F164</f>
        <v>103</v>
      </c>
      <c r="G163" s="51">
        <f t="shared" si="4"/>
        <v>0.724841660802252</v>
      </c>
      <c r="H163" s="38">
        <f t="shared" si="5"/>
        <v>1.1171366594360086</v>
      </c>
    </row>
    <row r="164" spans="1:8" ht="18.75" customHeight="1">
      <c r="A164" s="5" t="s">
        <v>55</v>
      </c>
      <c r="B164" s="6" t="s">
        <v>56</v>
      </c>
      <c r="C164" s="5" t="s">
        <v>55</v>
      </c>
      <c r="D164" s="7">
        <v>142.1</v>
      </c>
      <c r="E164" s="7">
        <v>92.2</v>
      </c>
      <c r="F164" s="7">
        <v>103</v>
      </c>
      <c r="G164" s="51">
        <f t="shared" si="4"/>
        <v>0.724841660802252</v>
      </c>
      <c r="H164" s="38">
        <f t="shared" si="5"/>
        <v>1.1171366594360086</v>
      </c>
    </row>
    <row r="165" spans="1:8" ht="25.5" customHeight="1" hidden="1">
      <c r="A165" s="5"/>
      <c r="B165" s="6" t="s">
        <v>43</v>
      </c>
      <c r="C165" s="5"/>
      <c r="D165" s="7">
        <f>D166+D167+D168</f>
        <v>0</v>
      </c>
      <c r="E165" s="7">
        <f>E166+E167+E168</f>
        <v>0</v>
      </c>
      <c r="F165" s="7">
        <f>F166+F167+F168</f>
        <v>0</v>
      </c>
      <c r="G165" s="51" t="e">
        <f t="shared" si="4"/>
        <v>#DIV/0!</v>
      </c>
      <c r="H165" s="38" t="e">
        <f t="shared" si="5"/>
        <v>#DIV/0!</v>
      </c>
    </row>
    <row r="166" spans="1:8" ht="30" customHeight="1" hidden="1">
      <c r="A166" s="5"/>
      <c r="B166" s="6" t="s">
        <v>44</v>
      </c>
      <c r="C166" s="5" t="s">
        <v>66</v>
      </c>
      <c r="D166" s="7">
        <v>0</v>
      </c>
      <c r="E166" s="7">
        <v>0</v>
      </c>
      <c r="F166" s="7">
        <v>0</v>
      </c>
      <c r="G166" s="51" t="e">
        <f t="shared" si="4"/>
        <v>#DIV/0!</v>
      </c>
      <c r="H166" s="38" t="e">
        <f t="shared" si="5"/>
        <v>#DIV/0!</v>
      </c>
    </row>
    <row r="167" spans="1:8" ht="106.5" customHeight="1" hidden="1">
      <c r="A167" s="5"/>
      <c r="B167" s="48" t="s">
        <v>0</v>
      </c>
      <c r="C167" s="5" t="s">
        <v>61</v>
      </c>
      <c r="D167" s="7">
        <v>0</v>
      </c>
      <c r="E167" s="7">
        <v>0</v>
      </c>
      <c r="F167" s="7">
        <v>0</v>
      </c>
      <c r="G167" s="51" t="e">
        <f>F167/D167</f>
        <v>#DIV/0!</v>
      </c>
      <c r="H167" s="38" t="e">
        <f t="shared" si="5"/>
        <v>#DIV/0!</v>
      </c>
    </row>
    <row r="168" spans="1:8" ht="91.5" customHeight="1" hidden="1">
      <c r="A168" s="5"/>
      <c r="B168" s="48" t="s">
        <v>1</v>
      </c>
      <c r="C168" s="5" t="s">
        <v>62</v>
      </c>
      <c r="D168" s="7">
        <v>0</v>
      </c>
      <c r="E168" s="7">
        <v>0</v>
      </c>
      <c r="F168" s="7">
        <v>0</v>
      </c>
      <c r="G168" s="51" t="e">
        <f>F168/D168</f>
        <v>#DIV/0!</v>
      </c>
      <c r="H168" s="38" t="e">
        <f>F168/E168</f>
        <v>#DIV/0!</v>
      </c>
    </row>
    <row r="169" spans="1:8" ht="20.25" customHeight="1">
      <c r="A169" s="5"/>
      <c r="B169" s="6" t="s">
        <v>22</v>
      </c>
      <c r="C169" s="5"/>
      <c r="D169" s="7">
        <f>D38+D53+D66+D97+D157+D163+D165+D154+D160</f>
        <v>112662.21000000002</v>
      </c>
      <c r="E169" s="7">
        <f>E38+E53+E66+E97+E157+E163+E165+E154+E160</f>
        <v>98032.4</v>
      </c>
      <c r="F169" s="7">
        <f>F38+F53+F66+F97+F157+F163+F165+F154+F160</f>
        <v>109836.70000000001</v>
      </c>
      <c r="G169" s="51">
        <f>F169/D169</f>
        <v>0.9749205168263608</v>
      </c>
      <c r="H169" s="38">
        <f>F169/E169</f>
        <v>1.1204122310583033</v>
      </c>
    </row>
    <row r="170" spans="1:8" ht="16.5">
      <c r="A170" s="32"/>
      <c r="B170" s="6" t="s">
        <v>33</v>
      </c>
      <c r="C170" s="5"/>
      <c r="D170" s="33">
        <f>D165</f>
        <v>0</v>
      </c>
      <c r="E170" s="33">
        <f>E165</f>
        <v>0</v>
      </c>
      <c r="F170" s="33">
        <f>F165</f>
        <v>0</v>
      </c>
      <c r="G170" s="51">
        <v>0</v>
      </c>
      <c r="H170" s="38">
        <v>0</v>
      </c>
    </row>
    <row r="171" ht="16.5" hidden="1"/>
    <row r="173" spans="2:6" ht="16.5">
      <c r="B173" s="21" t="s">
        <v>112</v>
      </c>
      <c r="F173" s="34">
        <v>18881.7</v>
      </c>
    </row>
    <row r="174" ht="16.5">
      <c r="F174" s="34"/>
    </row>
    <row r="175" spans="2:6" ht="16.5" hidden="1">
      <c r="B175" s="21" t="s">
        <v>34</v>
      </c>
      <c r="F175" s="34"/>
    </row>
    <row r="176" spans="2:6" ht="16.5" hidden="1">
      <c r="B176" s="21" t="s">
        <v>35</v>
      </c>
      <c r="F176" s="34"/>
    </row>
    <row r="177" ht="16.5" hidden="1">
      <c r="F177" s="34"/>
    </row>
    <row r="178" spans="2:6" ht="16.5" hidden="1">
      <c r="B178" s="21" t="s">
        <v>36</v>
      </c>
      <c r="F178" s="34"/>
    </row>
    <row r="179" spans="2:6" ht="16.5" hidden="1">
      <c r="B179" s="21" t="s">
        <v>37</v>
      </c>
      <c r="F179" s="34"/>
    </row>
    <row r="180" ht="16.5" hidden="1">
      <c r="F180" s="34"/>
    </row>
    <row r="181" spans="2:6" ht="16.5" hidden="1">
      <c r="B181" s="21" t="s">
        <v>38</v>
      </c>
      <c r="F181" s="34"/>
    </row>
    <row r="182" spans="2:6" ht="16.5" hidden="1">
      <c r="B182" s="21" t="s">
        <v>39</v>
      </c>
      <c r="F182" s="34"/>
    </row>
    <row r="183" ht="16.5" hidden="1">
      <c r="F183" s="34"/>
    </row>
    <row r="184" spans="2:6" ht="16.5" hidden="1">
      <c r="B184" s="21" t="s">
        <v>40</v>
      </c>
      <c r="F184" s="34"/>
    </row>
    <row r="185" spans="2:6" ht="16.5" hidden="1">
      <c r="B185" s="21" t="s">
        <v>41</v>
      </c>
      <c r="F185" s="34"/>
    </row>
    <row r="186" ht="16.5" hidden="1">
      <c r="F186" s="34"/>
    </row>
    <row r="187" ht="16.5" hidden="1">
      <c r="F187" s="34"/>
    </row>
    <row r="188" spans="2:8" ht="36" customHeight="1">
      <c r="B188" s="21" t="s">
        <v>42</v>
      </c>
      <c r="E188" s="34"/>
      <c r="F188" s="34">
        <f>F173+F32-F169</f>
        <v>3649.3999999999796</v>
      </c>
      <c r="H188" s="34"/>
    </row>
    <row r="189" spans="5:8" ht="16.5">
      <c r="E189" s="34"/>
      <c r="F189" s="34"/>
      <c r="H189" s="34"/>
    </row>
    <row r="190" spans="2:6" ht="16.5">
      <c r="B190" s="71" t="s">
        <v>299</v>
      </c>
      <c r="C190" s="71"/>
      <c r="D190" s="71"/>
      <c r="E190" s="71"/>
      <c r="F190" s="71"/>
    </row>
  </sheetData>
  <sheetProtection/>
  <mergeCells count="19">
    <mergeCell ref="B190:F190"/>
    <mergeCell ref="H35:H36"/>
    <mergeCell ref="E35:E36"/>
    <mergeCell ref="C35:C36"/>
    <mergeCell ref="D1:G1"/>
    <mergeCell ref="A2:H2"/>
    <mergeCell ref="G3:G4"/>
    <mergeCell ref="G35:G36"/>
    <mergeCell ref="A34:H34"/>
    <mergeCell ref="F35:F36"/>
    <mergeCell ref="H3:H4"/>
    <mergeCell ref="F3:F4"/>
    <mergeCell ref="C3:C4"/>
    <mergeCell ref="A35:A36"/>
    <mergeCell ref="B35:B36"/>
    <mergeCell ref="D35:D36"/>
    <mergeCell ref="B3:B4"/>
    <mergeCell ref="D3:D4"/>
    <mergeCell ref="E3:E4"/>
  </mergeCells>
  <printOptions/>
  <pageMargins left="0.7874015748031497" right="0.3937007874015748" top="0.3937007874015748" bottom="0.3937007874015748" header="0" footer="0"/>
  <pageSetup fitToHeight="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2020-03-13T07:26:35Z</cp:lastPrinted>
  <dcterms:created xsi:type="dcterms:W3CDTF">1996-10-08T23:32:33Z</dcterms:created>
  <dcterms:modified xsi:type="dcterms:W3CDTF">2020-03-13T07:26:42Z</dcterms:modified>
  <cp:category/>
  <cp:version/>
  <cp:contentType/>
  <cp:contentStatus/>
</cp:coreProperties>
</file>