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Print_Area" localSheetId="0">'МО г.Ртищево'!$B$1:$H$183</definedName>
  </definedNames>
  <calcPr fullCalcOnLoad="1"/>
</workbook>
</file>

<file path=xl/sharedStrings.xml><?xml version="1.0" encoding="utf-8"?>
<sst xmlns="http://schemas.openxmlformats.org/spreadsheetml/2006/main" count="292" uniqueCount="276">
  <si>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</si>
  <si>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</si>
  <si>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</si>
  <si>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</si>
  <si>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</si>
  <si>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</si>
  <si>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</si>
  <si>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БЕЗВОЗМЕЗДНЫЕ ПЕРЕЧИСЛЕНИЯ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</si>
  <si>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</si>
  <si>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</si>
  <si>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</si>
  <si>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</si>
  <si>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</si>
  <si>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</si>
  <si>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</si>
  <si>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Благоустройство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</si>
  <si>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</si>
  <si>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</si>
  <si>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</si>
  <si>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</si>
  <si>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</si>
  <si>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</si>
  <si>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</si>
  <si>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</si>
  <si>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</si>
  <si>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</si>
  <si>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</si>
  <si>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</si>
  <si>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</si>
  <si>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</si>
  <si>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</si>
  <si>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</si>
  <si>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</si>
  <si>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</si>
  <si>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</si>
  <si>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</si>
  <si>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</si>
  <si>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</si>
  <si>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</si>
  <si>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</si>
  <si>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</si>
  <si>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</si>
  <si>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</si>
  <si>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</si>
  <si>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</si>
  <si>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</si>
  <si>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</si>
  <si>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</si>
  <si>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</si>
  <si>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</si>
  <si>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</si>
  <si>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</si>
  <si>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Компенсация затрат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</si>
  <si>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</si>
  <si>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</si>
  <si>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</si>
  <si>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</si>
  <si>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</si>
  <si>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</si>
  <si>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</si>
  <si>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</si>
  <si>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</si>
  <si>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</si>
  <si>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</si>
  <si>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</si>
  <si>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</si>
  <si>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</si>
  <si>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</si>
  <si>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</si>
  <si>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5210600</t>
  </si>
  <si>
    <t>0107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</si>
  <si>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</si>
  <si>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</si>
  <si>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</si>
  <si>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</si>
  <si>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</si>
  <si>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Коммунальное хозяйство, в том числе:</t>
  </si>
  <si>
    <t>Акцизы на нефтепродукты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</si>
  <si>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</si>
  <si>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</si>
  <si>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</si>
  <si>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</si>
  <si>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</si>
  <si>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</si>
  <si>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</si>
  <si>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9400006700</t>
  </si>
  <si>
    <t>0408</t>
  </si>
  <si>
    <t>7240100000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</si>
  <si>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</si>
  <si>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</si>
  <si>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</si>
  <si>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</si>
  <si>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</si>
  <si>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</si>
  <si>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</si>
  <si>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</si>
  <si>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</si>
  <si>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</si>
  <si>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</si>
  <si>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</si>
  <si>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</si>
  <si>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</si>
  <si>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</si>
  <si>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</si>
  <si>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</si>
  <si>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Остатки на начало года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</si>
  <si>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</si>
  <si>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</si>
  <si>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</si>
  <si>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</si>
  <si>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</si>
  <si>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</si>
  <si>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</si>
  <si>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840000000</t>
  </si>
  <si>
    <t>Налог на доходы физических лиц</t>
  </si>
  <si>
    <t>Доходы, получаемые в виде арендной платы за земельные участки</t>
  </si>
  <si>
    <t>Доходы от сдачи в аренду имущества находящегося в оперативном управлении</t>
  </si>
  <si>
    <t>Налог на имущество физических лиц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</si>
  <si>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</si>
  <si>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</si>
  <si>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</si>
  <si>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</si>
  <si>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056</t>
  </si>
  <si>
    <t>75101G0Д60</t>
  </si>
  <si>
    <t>75101G0Д70</t>
  </si>
  <si>
    <t>75303G0Д10</t>
  </si>
  <si>
    <t>75306G0Д30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</si>
  <si>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</si>
  <si>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</si>
  <si>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</si>
  <si>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</si>
  <si>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</si>
  <si>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</si>
  <si>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</si>
  <si>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</si>
  <si>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</si>
  <si>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</si>
  <si>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</si>
  <si>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</si>
  <si>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</si>
  <si>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</si>
  <si>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</si>
  <si>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</si>
  <si>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</si>
  <si>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</si>
  <si>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</si>
  <si>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8300000000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</si>
  <si>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</si>
  <si>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</si>
  <si>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</si>
  <si>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</si>
  <si>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</si>
  <si>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</si>
  <si>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</si>
  <si>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</si>
  <si>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</si>
  <si>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</si>
  <si>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</si>
  <si>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</si>
  <si>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</si>
  <si>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</si>
  <si>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</si>
  <si>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Субсидии бюджетам городских поселений на реализацию программ формирования современной городской среды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</si>
  <si>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</si>
  <si>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</si>
  <si>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</si>
  <si>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</si>
  <si>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</si>
  <si>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</si>
  <si>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</si>
  <si>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</si>
  <si>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830180Б560</t>
  </si>
  <si>
    <t>Приобретение детских качелей для установки на территории города Ртищево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</si>
  <si>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</si>
  <si>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</si>
  <si>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</si>
  <si>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</si>
  <si>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</si>
  <si>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</si>
  <si>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</si>
  <si>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</si>
  <si>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</si>
  <si>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</si>
  <si>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</si>
  <si>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Основное мероприятие "Мероприятия приуроченные к празднованию Дня города Ртищево"</t>
  </si>
  <si>
    <t xml:space="preserve">870080A080
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</si>
  <si>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</si>
  <si>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</si>
  <si>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</si>
  <si>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</si>
  <si>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</si>
  <si>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</si>
  <si>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</si>
  <si>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</si>
  <si>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</si>
  <si>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</si>
  <si>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</si>
  <si>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</si>
  <si>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</si>
  <si>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</si>
  <si>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Выполнение работ по обслуживанию уличного освещения муниципального образования (город)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</si>
  <si>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</si>
  <si>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</si>
  <si>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</si>
  <si>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</si>
  <si>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Мероприятия по безопасному пребыванию в местах отдыха у воды</t>
  </si>
  <si>
    <t>75101GД160</t>
  </si>
  <si>
    <t>80250Б510</t>
  </si>
  <si>
    <t>83039S2110</t>
  </si>
  <si>
    <t>83039S2120</t>
  </si>
  <si>
    <t>83039S2130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</si>
  <si>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 (население)</t>
  </si>
  <si>
    <t>Муниципальная программа  "Благоустройство населённых пунктов  муниципального образования", в том числе: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</si>
  <si>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района", в том числе:</t>
  </si>
  <si>
    <t>724010Ф080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</si>
  <si>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</si>
  <si>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91400083У0</t>
  </si>
  <si>
    <t>Формирование уставного фонда муниципального унитарного предприятия</t>
  </si>
  <si>
    <t>840F2У4240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</si>
  <si>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</si>
  <si>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842F2У5550</t>
  </si>
  <si>
    <t>842F255550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</si>
  <si>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</si>
  <si>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Прочие межбюджетные трансферты, передаваемые бюджетам городских поселений</t>
  </si>
  <si>
    <t>724010Ф020</t>
  </si>
  <si>
    <t>Приобретение глубинных насосов для скважин</t>
  </si>
  <si>
    <t>890060П390</t>
  </si>
  <si>
    <t>75314D7180</t>
  </si>
  <si>
    <t>75314S7180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</si>
  <si>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</si>
  <si>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890010П340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</si>
  <si>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</si>
  <si>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Субсидии бюджетам городских поселений области на 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</si>
  <si>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Реализация проектов развития муниципальных образований области, основанных на местных инициативах (за счет средств областного бюджета)</t>
  </si>
  <si>
    <t xml:space="preserve">Субсидии бюджетам городских поселений области на реализацию проектов развития муниципальных образований области, основанных на местных инициативах </t>
  </si>
  <si>
    <t>Муниципальная программа «Создание и восстановление военно – мемориальных объектов в 2019- 2024 годах», за счет средств местного бюджета</t>
  </si>
  <si>
    <t>Муниципальная программа «Создание и восстановление военно – мемориальных объектов в 2019- 2024 годах», за счет средств федерального бюджета</t>
  </si>
  <si>
    <t>Реализация мероприятий федеральной целевой программы "Увековечение памяти погибших при защите Отечества на 2019 - 2024 годы", за счет средств резервного фонда Правительства Российской Федерации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</si>
  <si>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</si>
  <si>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75315GД260</t>
  </si>
  <si>
    <t>Диагностика транзитных дорог г. Ртищево"</t>
  </si>
  <si>
    <t xml:space="preserve">Сведения
об исполнении бюджета муниципального образования город Ртищево 
за 9 месяцев 2020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</si>
  <si>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</si>
  <si>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</si>
  <si>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</si>
  <si>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</si>
  <si>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Единый сельскохозяйственный  налог</t>
  </si>
  <si>
    <t xml:space="preserve">Доходы от продажи материальных и нематариальных активов (имущества, земельных участков) </t>
  </si>
  <si>
    <t xml:space="preserve">Субсидии </t>
  </si>
  <si>
    <t>Прочие безвозмездные поступления от негосударственных организаций</t>
  </si>
  <si>
    <t xml:space="preserve">Прочие безвозмездные поступления </t>
  </si>
  <si>
    <t>ИТОГО ДОХОДОВ</t>
  </si>
  <si>
    <t>Уточненные  плановые назначения 9 месяцев 2020 года, тыс. рублей</t>
  </si>
  <si>
    <t>Процент  исполнения к уточненному  плану  9 месяцев 2020 года, %</t>
  </si>
  <si>
    <t>Другие общегосударственные вопросы в том числе:</t>
  </si>
  <si>
    <t>Оплата за газ для поддержания "Вечного огня"</t>
  </si>
  <si>
    <t>Обеспечение пожарной безопасности, в том числе:</t>
  </si>
  <si>
    <t>Дорожное хозяйство (дорожные фонды), в том числе:</t>
  </si>
  <si>
    <t xml:space="preserve">Обустройство улично-дорожной сети дорожными знаками </t>
  </si>
  <si>
    <t xml:space="preserve">Нанесение пешеходной дорожной разметки на улично-дорожную сеть </t>
  </si>
  <si>
    <t xml:space="preserve">Нанесение горизонтальной дорожной разметки на улично-дорожную сеть 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</si>
  <si>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</si>
  <si>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 xml:space="preserve">Ремонт асфальтобетонного покрытия улиц и внутриквартальных проездов к дворовым территориям г. Ртищево </t>
  </si>
  <si>
    <t xml:space="preserve">Летнее содержание </t>
  </si>
  <si>
    <t xml:space="preserve">Изготовление сметной документации, технический контроль </t>
  </si>
  <si>
    <t>Жилищное хозяйство, в том числе:</t>
  </si>
  <si>
    <t>Муниципальная программа  "Благоустройство населённых пунктов  муниципального образования на 2020 год", из них:</t>
  </si>
  <si>
    <t xml:space="preserve">Предоставление субсидий автономным учреждениям  </t>
  </si>
  <si>
    <t>Проведение экспертизы сметной документации, строительного контроля, изготовление дизайн - проектов на благоустройство территорий</t>
  </si>
  <si>
    <t>Реализации проекта развития муниципального образования области, основанного на местных инициативах: "Модернизация уличного освещения города Ртищево"</t>
  </si>
  <si>
    <t>Муниципальная программа "Формирование комфортной городской среды муниципального образования город Ртищево на 2018 - 2022 годы", из них:</t>
  </si>
  <si>
    <t>Благоустройство общественных территорий г. Ртищево</t>
  </si>
  <si>
    <t>Муниципальная программа «Создание и восстановление военно – мемориальных объектов в 2019- 2024 годах», из них: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</si>
  <si>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</si>
  <si>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Приложение № 1
к распоряжению администрации Ртищевского  муниципального района 
 от 16 октября 2020 года   № 726-р</t>
  </si>
  <si>
    <t>Верно: начальник отдела делопроизводства                                            Ю.А. Малюгина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</si>
</sst>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25"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.5"/>
      <name val="Times New Roman"/>
      <family val="1"/>
    </font>
    <font>
      <sz val="12.5"/>
      <color indexed="9"/>
      <name val="Times New Roman"/>
      <family val="1"/>
    </font>
    <font>
      <sz val="12.5"/>
      <color indexed="10"/>
      <name val="Times New Roman"/>
      <family val="1"/>
    </font>
    <font>
      <i/>
      <sz val="12.5"/>
      <name val="Times New Roman"/>
      <family val="1"/>
    </font>
    <font>
      <i/>
      <sz val="12.5"/>
      <color indexed="10"/>
      <name val="Times New Roman"/>
      <family val="1"/>
    </font>
    <font>
      <b/>
      <sz val="12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wrapText="1"/>
    </xf>
    <xf numFmtId="49" fontId="19" fillId="24" borderId="10" xfId="0" applyNumberFormat="1" applyFont="1" applyFill="1" applyBorder="1" applyAlignment="1">
      <alignment horizontal="left" vertical="top" wrapText="1"/>
    </xf>
    <xf numFmtId="193" fontId="19" fillId="24" borderId="10" xfId="0" applyNumberFormat="1" applyFont="1" applyFill="1" applyBorder="1" applyAlignment="1">
      <alignment horizontal="center" vertical="center" wrapText="1"/>
    </xf>
    <xf numFmtId="192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wrapText="1"/>
    </xf>
    <xf numFmtId="0" fontId="19" fillId="24" borderId="10" xfId="0" applyFont="1" applyFill="1" applyBorder="1" applyAlignment="1">
      <alignment horizontal="left" vertical="top" wrapText="1"/>
    </xf>
    <xf numFmtId="192" fontId="20" fillId="24" borderId="10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top" wrapText="1"/>
    </xf>
    <xf numFmtId="49" fontId="19" fillId="24" borderId="12" xfId="0" applyNumberFormat="1" applyFont="1" applyFill="1" applyBorder="1" applyAlignment="1">
      <alignment horizontal="left" vertical="top" wrapText="1"/>
    </xf>
    <xf numFmtId="0" fontId="19" fillId="24" borderId="12" xfId="132" applyNumberFormat="1" applyFont="1" applyFill="1" applyBorder="1" applyAlignment="1" applyProtection="1">
      <alignment horizontal="left" wrapText="1"/>
      <protection hidden="1"/>
    </xf>
    <xf numFmtId="0" fontId="19" fillId="24" borderId="13" xfId="132" applyNumberFormat="1" applyFont="1" applyFill="1" applyBorder="1" applyAlignment="1" applyProtection="1">
      <alignment horizontal="left" wrapText="1"/>
      <protection hidden="1"/>
    </xf>
    <xf numFmtId="9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/>
    </xf>
    <xf numFmtId="49" fontId="22" fillId="24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wrapText="1"/>
    </xf>
    <xf numFmtId="193" fontId="22" fillId="24" borderId="10" xfId="0" applyNumberFormat="1" applyFont="1" applyFill="1" applyBorder="1" applyAlignment="1">
      <alignment horizontal="center" vertical="center" wrapText="1"/>
    </xf>
    <xf numFmtId="192" fontId="22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212" fontId="22" fillId="24" borderId="10" xfId="100" applyNumberFormat="1" applyFont="1" applyFill="1" applyBorder="1" applyAlignment="1" applyProtection="1">
      <alignment horizontal="center"/>
      <protection hidden="1"/>
    </xf>
    <xf numFmtId="0" fontId="22" fillId="24" borderId="0" xfId="0" applyFont="1" applyFill="1" applyAlignment="1">
      <alignment horizontal="left"/>
    </xf>
    <xf numFmtId="0" fontId="19" fillId="24" borderId="10" xfId="0" applyFont="1" applyFill="1" applyBorder="1" applyAlignment="1">
      <alignment horizontal="left" vertical="center" wrapText="1"/>
    </xf>
    <xf numFmtId="212" fontId="19" fillId="24" borderId="10" xfId="100" applyNumberFormat="1" applyFont="1" applyFill="1" applyBorder="1" applyAlignment="1" applyProtection="1">
      <alignment horizontal="center"/>
      <protection hidden="1"/>
    </xf>
    <xf numFmtId="0" fontId="22" fillId="24" borderId="10" xfId="0" applyFont="1" applyFill="1" applyBorder="1" applyAlignment="1">
      <alignment horizontal="left" vertical="top" wrapText="1"/>
    </xf>
    <xf numFmtId="212" fontId="19" fillId="24" borderId="10" xfId="145" applyNumberFormat="1" applyFont="1" applyFill="1" applyBorder="1" applyAlignment="1" applyProtection="1">
      <alignment horizontal="center"/>
      <protection hidden="1"/>
    </xf>
    <xf numFmtId="212" fontId="19" fillId="24" borderId="10" xfId="136" applyNumberFormat="1" applyFont="1" applyFill="1" applyBorder="1" applyAlignment="1" applyProtection="1">
      <alignment horizontal="center"/>
      <protection hidden="1"/>
    </xf>
    <xf numFmtId="212" fontId="22" fillId="24" borderId="10" xfId="146" applyNumberFormat="1" applyFont="1" applyFill="1" applyBorder="1" applyAlignment="1" applyProtection="1">
      <alignment horizontal="center"/>
      <protection hidden="1"/>
    </xf>
    <xf numFmtId="212" fontId="22" fillId="24" borderId="10" xfId="157" applyNumberFormat="1" applyFont="1" applyFill="1" applyBorder="1" applyAlignment="1" applyProtection="1">
      <alignment horizontal="center"/>
      <protection hidden="1"/>
    </xf>
    <xf numFmtId="212" fontId="22" fillId="24" borderId="10" xfId="135" applyNumberFormat="1" applyFont="1" applyFill="1" applyBorder="1" applyAlignment="1" applyProtection="1">
      <alignment horizontal="center"/>
      <protection hidden="1"/>
    </xf>
    <xf numFmtId="49" fontId="22" fillId="24" borderId="10" xfId="0" applyNumberFormat="1" applyFont="1" applyFill="1" applyBorder="1" applyAlignment="1">
      <alignment horizontal="center" vertical="center" wrapText="1"/>
    </xf>
    <xf numFmtId="212" fontId="22" fillId="24" borderId="10" xfId="140" applyNumberFormat="1" applyFont="1" applyFill="1" applyBorder="1" applyAlignment="1" applyProtection="1">
      <alignment horizontal="center"/>
      <protection hidden="1"/>
    </xf>
    <xf numFmtId="212" fontId="22" fillId="24" borderId="10" xfId="105" applyNumberFormat="1" applyFont="1" applyFill="1" applyBorder="1" applyAlignment="1" applyProtection="1">
      <alignment horizontal="center"/>
      <protection hidden="1"/>
    </xf>
    <xf numFmtId="212" fontId="22" fillId="24" borderId="10" xfId="137" applyNumberFormat="1" applyFont="1" applyFill="1" applyBorder="1" applyAlignment="1" applyProtection="1">
      <alignment horizontal="center"/>
      <protection hidden="1"/>
    </xf>
    <xf numFmtId="212" fontId="22" fillId="24" borderId="10" xfId="108" applyNumberFormat="1" applyFont="1" applyFill="1" applyBorder="1" applyAlignment="1" applyProtection="1">
      <alignment horizontal="center"/>
      <protection hidden="1"/>
    </xf>
    <xf numFmtId="212" fontId="19" fillId="24" borderId="10" xfId="108" applyNumberFormat="1" applyFont="1" applyFill="1" applyBorder="1" applyAlignment="1" applyProtection="1">
      <alignment horizontal="center"/>
      <protection hidden="1"/>
    </xf>
    <xf numFmtId="212" fontId="19" fillId="24" borderId="10" xfId="118" applyNumberFormat="1" applyFont="1" applyFill="1" applyBorder="1" applyAlignment="1" applyProtection="1">
      <alignment horizontal="center"/>
      <protection hidden="1"/>
    </xf>
    <xf numFmtId="212" fontId="19" fillId="24" borderId="10" xfId="90" applyNumberFormat="1" applyFont="1" applyFill="1" applyBorder="1" applyAlignment="1" applyProtection="1">
      <alignment horizontal="center"/>
      <protection hidden="1"/>
    </xf>
    <xf numFmtId="212" fontId="22" fillId="24" borderId="10" xfId="147" applyNumberFormat="1" applyFont="1" applyFill="1" applyBorder="1" applyAlignment="1" applyProtection="1">
      <alignment horizontal="center"/>
      <protection hidden="1"/>
    </xf>
    <xf numFmtId="212" fontId="22" fillId="24" borderId="10" xfId="141" applyNumberFormat="1" applyFont="1" applyFill="1" applyBorder="1" applyAlignment="1" applyProtection="1">
      <alignment horizontal="center"/>
      <protection hidden="1"/>
    </xf>
    <xf numFmtId="212" fontId="19" fillId="24" borderId="10" xfId="141" applyNumberFormat="1" applyFont="1" applyFill="1" applyBorder="1" applyAlignment="1" applyProtection="1">
      <alignment horizontal="center"/>
      <protection hidden="1"/>
    </xf>
    <xf numFmtId="0" fontId="19" fillId="24" borderId="10" xfId="0" applyNumberFormat="1" applyFont="1" applyFill="1" applyBorder="1" applyAlignment="1">
      <alignment horizontal="left" vertical="top" wrapText="1"/>
    </xf>
    <xf numFmtId="49" fontId="19" fillId="24" borderId="10" xfId="0" applyNumberFormat="1" applyFont="1" applyFill="1" applyBorder="1" applyAlignment="1">
      <alignment horizontal="left"/>
    </xf>
    <xf numFmtId="193" fontId="19" fillId="24" borderId="10" xfId="0" applyNumberFormat="1" applyFont="1" applyFill="1" applyBorder="1" applyAlignment="1">
      <alignment horizontal="center" vertical="center"/>
    </xf>
    <xf numFmtId="193" fontId="19" fillId="24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1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 wrapText="1"/>
    </xf>
    <xf numFmtId="0" fontId="19" fillId="24" borderId="15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 92" xfId="153"/>
    <cellStyle name="Обычный 2 93" xfId="154"/>
    <cellStyle name="Обычный 2 94" xfId="155"/>
    <cellStyle name="Обычный 2 95" xfId="156"/>
    <cellStyle name="Обычный 2 96" xfId="157"/>
    <cellStyle name="Обычный 2 97" xfId="158"/>
    <cellStyle name="Обычный 20" xfId="159"/>
    <cellStyle name="Обычный 21" xfId="160"/>
    <cellStyle name="Обычный 22" xfId="161"/>
    <cellStyle name="Обычный 23" xfId="162"/>
    <cellStyle name="Обычный 24" xfId="163"/>
    <cellStyle name="Обычный 25" xfId="164"/>
    <cellStyle name="Обычный 26" xfId="165"/>
    <cellStyle name="Обычный 27" xfId="166"/>
    <cellStyle name="Обычный 28" xfId="167"/>
    <cellStyle name="Обычный 29" xfId="168"/>
    <cellStyle name="Обычный 3" xfId="169"/>
    <cellStyle name="Обычный 30" xfId="170"/>
    <cellStyle name="Обычный 31" xfId="171"/>
    <cellStyle name="Обычный 32" xfId="172"/>
    <cellStyle name="Обычный 33" xfId="173"/>
    <cellStyle name="Обычный 34" xfId="174"/>
    <cellStyle name="Обычный 35" xfId="175"/>
    <cellStyle name="Обычный 36" xfId="176"/>
    <cellStyle name="Обычный 37" xfId="177"/>
    <cellStyle name="Обычный 38" xfId="178"/>
    <cellStyle name="Обычный 39" xfId="179"/>
    <cellStyle name="Обычный 4" xfId="180"/>
    <cellStyle name="Обычный 40" xfId="181"/>
    <cellStyle name="Обычный 41" xfId="182"/>
    <cellStyle name="Обычный 42" xfId="183"/>
    <cellStyle name="Обычный 43" xfId="184"/>
    <cellStyle name="Обычный 44" xfId="185"/>
    <cellStyle name="Обычный 45" xfId="186"/>
    <cellStyle name="Обычный 46" xfId="187"/>
    <cellStyle name="Обычный 47" xfId="188"/>
    <cellStyle name="Обычный 48" xfId="189"/>
    <cellStyle name="Обычный 49" xfId="190"/>
    <cellStyle name="Обычный 5" xfId="191"/>
    <cellStyle name="Обычный 50" xfId="192"/>
    <cellStyle name="Обычный 51" xfId="193"/>
    <cellStyle name="Обычный 52" xfId="194"/>
    <cellStyle name="Обычный 53" xfId="195"/>
    <cellStyle name="Обычный 54" xfId="196"/>
    <cellStyle name="Обычный 55" xfId="197"/>
    <cellStyle name="Обычный 56" xfId="198"/>
    <cellStyle name="Обычный 57" xfId="199"/>
    <cellStyle name="Обычный 58" xfId="200"/>
    <cellStyle name="Обычный 59" xfId="201"/>
    <cellStyle name="Обычный 6" xfId="202"/>
    <cellStyle name="Обычный 60" xfId="203"/>
    <cellStyle name="Обычный 61" xfId="204"/>
    <cellStyle name="Обычный 62" xfId="205"/>
    <cellStyle name="Обычный 63" xfId="206"/>
    <cellStyle name="Обычный 64" xfId="207"/>
    <cellStyle name="Обычный 65" xfId="208"/>
    <cellStyle name="Обычный 66" xfId="209"/>
    <cellStyle name="Обычный 67" xfId="210"/>
    <cellStyle name="Обычный 68" xfId="211"/>
    <cellStyle name="Обычный 69" xfId="212"/>
    <cellStyle name="Обычный 7" xfId="213"/>
    <cellStyle name="Обычный 70" xfId="214"/>
    <cellStyle name="Обычный 71" xfId="215"/>
    <cellStyle name="Обычный 72" xfId="216"/>
    <cellStyle name="Обычный 73" xfId="217"/>
    <cellStyle name="Обычный 74" xfId="218"/>
    <cellStyle name="Обычный 75" xfId="219"/>
    <cellStyle name="Обычный 76" xfId="220"/>
    <cellStyle name="Обычный 77" xfId="221"/>
    <cellStyle name="Обычный 78" xfId="222"/>
    <cellStyle name="Обычный 79" xfId="223"/>
    <cellStyle name="Обычный 8" xfId="224"/>
    <cellStyle name="Обычный 80" xfId="225"/>
    <cellStyle name="Обычный 81" xfId="226"/>
    <cellStyle name="Обычный 82" xfId="227"/>
    <cellStyle name="Обычный 83" xfId="228"/>
    <cellStyle name="Обычный 84" xfId="229"/>
    <cellStyle name="Обычный 85" xfId="230"/>
    <cellStyle name="Обычный 86" xfId="231"/>
    <cellStyle name="Обычный 87" xfId="232"/>
    <cellStyle name="Обычный 88" xfId="233"/>
    <cellStyle name="Обычный 89" xfId="234"/>
    <cellStyle name="Обычный 9" xfId="235"/>
    <cellStyle name="Обычный 90" xfId="236"/>
    <cellStyle name="Обычный 91" xfId="237"/>
    <cellStyle name="Обычный 92" xfId="238"/>
    <cellStyle name="Обычный 93" xfId="239"/>
    <cellStyle name="Обычный 94" xfId="240"/>
    <cellStyle name="Обычный 95" xfId="241"/>
    <cellStyle name="Обычный 96" xfId="242"/>
    <cellStyle name="Обычный 97" xfId="243"/>
    <cellStyle name="Плохой" xfId="244"/>
    <cellStyle name="Пояснение" xfId="245"/>
    <cellStyle name="Примечание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83"/>
  <sheetViews>
    <sheetView tabSelected="1" view="pageBreakPreview" zoomScaleNormal="85" zoomScaleSheetLayoutView="100" zoomScalePageLayoutView="0" workbookViewId="0" topLeftCell="B158">
      <selection activeCell="B186" sqref="B186"/>
    </sheetView>
  </sheetViews>
  <sheetFormatPr defaultColWidth="9.140625" defaultRowHeight="12.75"/>
  <cols>
    <col min="1" max="1" width="6.7109375" style="1" hidden="1" customWidth="1"/>
    <col min="2" max="2" width="48.57421875" style="1" customWidth="1"/>
    <col min="3" max="3" width="15.421875" style="2" hidden="1" customWidth="1"/>
    <col min="4" max="4" width="16.00390625" style="61" customWidth="1"/>
    <col min="5" max="5" width="16.8515625" style="61" customWidth="1"/>
    <col min="6" max="6" width="16.140625" style="61" customWidth="1"/>
    <col min="7" max="7" width="17.57421875" style="61" customWidth="1"/>
    <col min="8" max="8" width="16.57421875" style="61" customWidth="1"/>
    <col min="9" max="9" width="12.28125" style="1" customWidth="1"/>
    <col min="10" max="16384" width="9.140625" style="3" customWidth="1"/>
  </cols>
  <sheetData>
    <row r="1" spans="4:8" ht="89.25" customHeight="1">
      <c r="D1" s="71" t="s">
        <v>274</v>
      </c>
      <c r="E1" s="71"/>
      <c r="F1" s="71"/>
      <c r="G1" s="71"/>
      <c r="H1" s="71"/>
    </row>
    <row r="2" spans="1:8" ht="67.5" customHeight="1">
      <c r="A2" s="72" t="s">
        <v>241</v>
      </c>
      <c r="B2" s="72"/>
      <c r="C2" s="72"/>
      <c r="D2" s="72"/>
      <c r="E2" s="72"/>
      <c r="F2" s="72"/>
      <c r="G2" s="72"/>
      <c r="H2" s="72"/>
    </row>
    <row r="3" spans="1:8" ht="43.5" customHeight="1">
      <c r="A3" s="4"/>
      <c r="B3" s="76" t="s">
        <v>2</v>
      </c>
      <c r="C3" s="63"/>
      <c r="D3" s="62" t="s">
        <v>242</v>
      </c>
      <c r="E3" s="67" t="s">
        <v>252</v>
      </c>
      <c r="F3" s="62" t="s">
        <v>243</v>
      </c>
      <c r="G3" s="62" t="s">
        <v>244</v>
      </c>
      <c r="H3" s="67" t="s">
        <v>253</v>
      </c>
    </row>
    <row r="4" spans="1:8" ht="61.5" customHeight="1">
      <c r="A4" s="4"/>
      <c r="B4" s="77"/>
      <c r="C4" s="64"/>
      <c r="D4" s="62"/>
      <c r="E4" s="68"/>
      <c r="F4" s="62"/>
      <c r="G4" s="62"/>
      <c r="H4" s="68"/>
    </row>
    <row r="5" spans="1:8" ht="21" customHeight="1">
      <c r="A5" s="4"/>
      <c r="B5" s="6">
        <v>1</v>
      </c>
      <c r="C5" s="7"/>
      <c r="D5" s="5">
        <v>2</v>
      </c>
      <c r="E5" s="8">
        <v>3</v>
      </c>
      <c r="F5" s="5">
        <v>4</v>
      </c>
      <c r="G5" s="5">
        <v>5</v>
      </c>
      <c r="H5" s="8">
        <v>6</v>
      </c>
    </row>
    <row r="6" spans="1:8" ht="33">
      <c r="A6" s="4"/>
      <c r="B6" s="9" t="s">
        <v>245</v>
      </c>
      <c r="C6" s="10"/>
      <c r="D6" s="11">
        <f>D7+D8+D9+D10+D11+D12+D13+D14+D15+D18+D19+D20+D21+D22+D23+D16+D17</f>
        <v>75237.20000000001</v>
      </c>
      <c r="E6" s="11">
        <f>E7+E8+E9+E10+E11+E12+E13+E14+E15+E18+E19+E20+E21+E22+E23+E16+E17</f>
        <v>46111.8</v>
      </c>
      <c r="F6" s="11">
        <f>F7+F8+F9+F10+F11+F12+F13+F14+F15+F18+F19+F20+F21+F22+F23+F16+F17</f>
        <v>44784.2</v>
      </c>
      <c r="G6" s="12">
        <f aca="true" t="shared" si="0" ref="G6:G35">F6/D6</f>
        <v>0.5952401205786498</v>
      </c>
      <c r="H6" s="12">
        <f>F6/E6</f>
        <v>0.9712091048278314</v>
      </c>
    </row>
    <row r="7" spans="1:8" ht="16.5">
      <c r="A7" s="4"/>
      <c r="B7" s="13" t="s">
        <v>114</v>
      </c>
      <c r="C7" s="10"/>
      <c r="D7" s="11">
        <v>43606.8</v>
      </c>
      <c r="E7" s="11">
        <v>30246.8</v>
      </c>
      <c r="F7" s="11">
        <v>31380.2</v>
      </c>
      <c r="G7" s="12">
        <f t="shared" si="0"/>
        <v>0.7196171239347992</v>
      </c>
      <c r="H7" s="12">
        <f aca="true" t="shared" si="1" ref="H7:H35">F7/E7</f>
        <v>1.037471732546914</v>
      </c>
    </row>
    <row r="8" spans="1:8" ht="16.5">
      <c r="A8" s="4"/>
      <c r="B8" s="13" t="s">
        <v>77</v>
      </c>
      <c r="C8" s="10"/>
      <c r="D8" s="11">
        <v>6075</v>
      </c>
      <c r="E8" s="11">
        <v>3440</v>
      </c>
      <c r="F8" s="11">
        <v>4346.5</v>
      </c>
      <c r="G8" s="12">
        <f t="shared" si="0"/>
        <v>0.7154732510288065</v>
      </c>
      <c r="H8" s="12">
        <f t="shared" si="1"/>
        <v>1.263517441860465</v>
      </c>
    </row>
    <row r="9" spans="1:8" ht="16.5">
      <c r="A9" s="4"/>
      <c r="B9" s="14" t="s">
        <v>246</v>
      </c>
      <c r="C9" s="10"/>
      <c r="D9" s="11">
        <v>2029.3</v>
      </c>
      <c r="E9" s="11">
        <v>1600</v>
      </c>
      <c r="F9" s="11">
        <v>1468.6</v>
      </c>
      <c r="G9" s="12">
        <f t="shared" si="0"/>
        <v>0.7236978268368403</v>
      </c>
      <c r="H9" s="12">
        <f t="shared" si="1"/>
        <v>0.917875</v>
      </c>
    </row>
    <row r="10" spans="1:8" ht="16.5">
      <c r="A10" s="4"/>
      <c r="B10" s="13" t="s">
        <v>117</v>
      </c>
      <c r="C10" s="10"/>
      <c r="D10" s="11">
        <v>7491.1</v>
      </c>
      <c r="E10" s="11">
        <v>2250</v>
      </c>
      <c r="F10" s="11">
        <v>519.1</v>
      </c>
      <c r="G10" s="12">
        <f t="shared" si="0"/>
        <v>0.06929556406936231</v>
      </c>
      <c r="H10" s="12">
        <f t="shared" si="1"/>
        <v>0.23071111111111112</v>
      </c>
    </row>
    <row r="11" spans="1:8" ht="16.5">
      <c r="A11" s="4"/>
      <c r="B11" s="15" t="s">
        <v>3</v>
      </c>
      <c r="C11" s="10"/>
      <c r="D11" s="11">
        <v>11635</v>
      </c>
      <c r="E11" s="11">
        <v>5450</v>
      </c>
      <c r="F11" s="11">
        <v>4864.9</v>
      </c>
      <c r="G11" s="12">
        <f t="shared" si="0"/>
        <v>0.4181263429308122</v>
      </c>
      <c r="H11" s="12">
        <f t="shared" si="1"/>
        <v>0.8926422018348623</v>
      </c>
    </row>
    <row r="12" spans="1:8" ht="16.5" hidden="1">
      <c r="A12" s="4"/>
      <c r="B12" s="15" t="s">
        <v>48</v>
      </c>
      <c r="C12" s="10"/>
      <c r="D12" s="11">
        <v>0</v>
      </c>
      <c r="E12" s="11">
        <v>0</v>
      </c>
      <c r="F12" s="11">
        <v>0</v>
      </c>
      <c r="G12" s="12" t="e">
        <f t="shared" si="0"/>
        <v>#DIV/0!</v>
      </c>
      <c r="H12" s="12" t="e">
        <f t="shared" si="1"/>
        <v>#DIV/0!</v>
      </c>
    </row>
    <row r="13" spans="1:8" ht="16.5" hidden="1">
      <c r="A13" s="4"/>
      <c r="B13" s="15" t="s">
        <v>45</v>
      </c>
      <c r="C13" s="10"/>
      <c r="D13" s="11">
        <v>0</v>
      </c>
      <c r="E13" s="11">
        <v>0</v>
      </c>
      <c r="F13" s="11">
        <v>0</v>
      </c>
      <c r="G13" s="12" t="e">
        <f t="shared" si="0"/>
        <v>#DIV/0!</v>
      </c>
      <c r="H13" s="12" t="e">
        <f t="shared" si="1"/>
        <v>#DIV/0!</v>
      </c>
    </row>
    <row r="14" spans="1:8" ht="33">
      <c r="A14" s="4"/>
      <c r="B14" s="15" t="s">
        <v>115</v>
      </c>
      <c r="C14" s="10"/>
      <c r="D14" s="11">
        <v>1900</v>
      </c>
      <c r="E14" s="11">
        <v>1250</v>
      </c>
      <c r="F14" s="11">
        <v>1264.4</v>
      </c>
      <c r="G14" s="12">
        <f t="shared" si="0"/>
        <v>0.6654736842105263</v>
      </c>
      <c r="H14" s="12">
        <f t="shared" si="1"/>
        <v>1.01152</v>
      </c>
    </row>
    <row r="15" spans="1:8" ht="42.75" customHeight="1">
      <c r="A15" s="4"/>
      <c r="B15" s="15" t="s">
        <v>116</v>
      </c>
      <c r="C15" s="10"/>
      <c r="D15" s="11">
        <v>1800</v>
      </c>
      <c r="E15" s="11">
        <v>1350</v>
      </c>
      <c r="F15" s="11">
        <v>537.1</v>
      </c>
      <c r="G15" s="12">
        <f t="shared" si="0"/>
        <v>0.2983888888888889</v>
      </c>
      <c r="H15" s="12">
        <f t="shared" si="1"/>
        <v>0.39785185185185185</v>
      </c>
    </row>
    <row r="16" spans="1:8" ht="16.5" hidden="1">
      <c r="A16" s="4"/>
      <c r="B16" s="15" t="s">
        <v>4</v>
      </c>
      <c r="C16" s="10"/>
      <c r="D16" s="11"/>
      <c r="E16" s="11"/>
      <c r="F16" s="11"/>
      <c r="G16" s="12" t="e">
        <f t="shared" si="0"/>
        <v>#DIV/0!</v>
      </c>
      <c r="H16" s="12" t="e">
        <f t="shared" si="1"/>
        <v>#DIV/0!</v>
      </c>
    </row>
    <row r="17" spans="1:8" ht="39.75" customHeight="1">
      <c r="A17" s="4"/>
      <c r="B17" s="15" t="s">
        <v>163</v>
      </c>
      <c r="C17" s="10"/>
      <c r="D17" s="11">
        <v>0</v>
      </c>
      <c r="E17" s="11">
        <v>0</v>
      </c>
      <c r="F17" s="11">
        <v>53.6</v>
      </c>
      <c r="G17" s="16" t="e">
        <f t="shared" si="0"/>
        <v>#DIV/0!</v>
      </c>
      <c r="H17" s="16" t="e">
        <f t="shared" si="1"/>
        <v>#DIV/0!</v>
      </c>
    </row>
    <row r="18" spans="1:8" ht="54" customHeight="1">
      <c r="A18" s="4"/>
      <c r="B18" s="15" t="s">
        <v>164</v>
      </c>
      <c r="C18" s="10"/>
      <c r="D18" s="11">
        <v>300</v>
      </c>
      <c r="E18" s="11">
        <v>225</v>
      </c>
      <c r="F18" s="11">
        <v>249.5</v>
      </c>
      <c r="G18" s="12">
        <f t="shared" si="0"/>
        <v>0.8316666666666667</v>
      </c>
      <c r="H18" s="12">
        <f t="shared" si="1"/>
        <v>1.1088888888888888</v>
      </c>
    </row>
    <row r="19" spans="1:8" ht="0.75" customHeight="1" hidden="1">
      <c r="A19" s="4"/>
      <c r="B19" s="15" t="s">
        <v>5</v>
      </c>
      <c r="C19" s="10"/>
      <c r="D19" s="11">
        <v>0</v>
      </c>
      <c r="E19" s="11">
        <v>0</v>
      </c>
      <c r="F19" s="11">
        <v>0</v>
      </c>
      <c r="G19" s="12" t="e">
        <f t="shared" si="0"/>
        <v>#DIV/0!</v>
      </c>
      <c r="H19" s="12" t="e">
        <f t="shared" si="1"/>
        <v>#DIV/0!</v>
      </c>
    </row>
    <row r="20" spans="1:8" ht="24.75" customHeight="1" hidden="1">
      <c r="A20" s="4"/>
      <c r="B20" s="15" t="s">
        <v>52</v>
      </c>
      <c r="C20" s="10"/>
      <c r="D20" s="11">
        <v>0</v>
      </c>
      <c r="E20" s="11">
        <v>0</v>
      </c>
      <c r="F20" s="11">
        <v>0</v>
      </c>
      <c r="G20" s="12" t="e">
        <f t="shared" si="0"/>
        <v>#DIV/0!</v>
      </c>
      <c r="H20" s="12" t="e">
        <f t="shared" si="1"/>
        <v>#DIV/0!</v>
      </c>
    </row>
    <row r="21" spans="1:8" ht="48" customHeight="1">
      <c r="A21" s="4"/>
      <c r="B21" s="13" t="s">
        <v>247</v>
      </c>
      <c r="C21" s="10"/>
      <c r="D21" s="11">
        <v>400</v>
      </c>
      <c r="E21" s="11">
        <v>300</v>
      </c>
      <c r="F21" s="11">
        <v>95.5</v>
      </c>
      <c r="G21" s="12">
        <f t="shared" si="0"/>
        <v>0.23875</v>
      </c>
      <c r="H21" s="12">
        <f t="shared" si="1"/>
        <v>0.31833333333333336</v>
      </c>
    </row>
    <row r="22" spans="1:8" ht="19.5" customHeight="1">
      <c r="A22" s="4"/>
      <c r="B22" s="15" t="s">
        <v>118</v>
      </c>
      <c r="C22" s="10"/>
      <c r="D22" s="11">
        <v>0</v>
      </c>
      <c r="E22" s="11">
        <v>0</v>
      </c>
      <c r="F22" s="11">
        <v>4.8</v>
      </c>
      <c r="G22" s="16" t="e">
        <f t="shared" si="0"/>
        <v>#DIV/0!</v>
      </c>
      <c r="H22" s="16" t="e">
        <f t="shared" si="1"/>
        <v>#DIV/0!</v>
      </c>
    </row>
    <row r="23" spans="1:8" ht="3.75" customHeight="1" hidden="1">
      <c r="A23" s="4"/>
      <c r="B23" s="15" t="s">
        <v>6</v>
      </c>
      <c r="C23" s="10"/>
      <c r="D23" s="11">
        <v>0</v>
      </c>
      <c r="E23" s="11">
        <v>0</v>
      </c>
      <c r="F23" s="11">
        <v>0</v>
      </c>
      <c r="G23" s="12" t="e">
        <f t="shared" si="0"/>
        <v>#DIV/0!</v>
      </c>
      <c r="H23" s="12" t="e">
        <f t="shared" si="1"/>
        <v>#DIV/0!</v>
      </c>
    </row>
    <row r="24" spans="1:8" ht="22.5" customHeight="1">
      <c r="A24" s="4"/>
      <c r="B24" s="15" t="s">
        <v>7</v>
      </c>
      <c r="C24" s="10"/>
      <c r="D24" s="11">
        <f>D25+D26+D27+D32+D33+D30+D28+D31+D29</f>
        <v>36922.1</v>
      </c>
      <c r="E24" s="11">
        <f>E25+E26+E27+E32+E33+E30+E28+E31+E29</f>
        <v>35361</v>
      </c>
      <c r="F24" s="11">
        <f>F25+F26+F27+F32+F33+F30+F28+F31+F29</f>
        <v>23186.6</v>
      </c>
      <c r="G24" s="12">
        <f t="shared" si="0"/>
        <v>0.6279870321568924</v>
      </c>
      <c r="H24" s="12">
        <f t="shared" si="1"/>
        <v>0.6557110941432651</v>
      </c>
    </row>
    <row r="25" spans="1:8" ht="16.5">
      <c r="A25" s="4"/>
      <c r="B25" s="15" t="s">
        <v>8</v>
      </c>
      <c r="C25" s="10"/>
      <c r="D25" s="11">
        <v>1930.3</v>
      </c>
      <c r="E25" s="11">
        <v>1447.7</v>
      </c>
      <c r="F25" s="11">
        <v>1445.4</v>
      </c>
      <c r="G25" s="12">
        <f t="shared" si="0"/>
        <v>0.7487955240118117</v>
      </c>
      <c r="H25" s="12">
        <f t="shared" si="1"/>
        <v>0.9984112730538095</v>
      </c>
    </row>
    <row r="26" spans="1:8" ht="18.75" customHeight="1">
      <c r="A26" s="4"/>
      <c r="B26" s="17" t="s">
        <v>248</v>
      </c>
      <c r="C26" s="18"/>
      <c r="D26" s="11">
        <f>4313.9+10091.8+15523+273.1+1640</f>
        <v>31841.799999999996</v>
      </c>
      <c r="E26" s="11">
        <f>3235.4+10091.8+15523+273.1+1640</f>
        <v>30763.299999999996</v>
      </c>
      <c r="F26" s="11">
        <f>2794.4+10091.8+6431.9+273.1+0</f>
        <v>19591.199999999997</v>
      </c>
      <c r="G26" s="12">
        <f t="shared" si="0"/>
        <v>0.6152667248710814</v>
      </c>
      <c r="H26" s="12">
        <f t="shared" si="1"/>
        <v>0.6368367502836172</v>
      </c>
    </row>
    <row r="27" spans="1:8" ht="51" customHeight="1" hidden="1">
      <c r="A27" s="4"/>
      <c r="B27" s="17" t="s">
        <v>162</v>
      </c>
      <c r="C27" s="18"/>
      <c r="D27" s="11">
        <f>10091.8-10091.8</f>
        <v>0</v>
      </c>
      <c r="E27" s="11">
        <f>10091.8-10091.8</f>
        <v>0</v>
      </c>
      <c r="F27" s="11">
        <f>10091.8-10091.8</f>
        <v>0</v>
      </c>
      <c r="G27" s="12" t="e">
        <f t="shared" si="0"/>
        <v>#DIV/0!</v>
      </c>
      <c r="H27" s="12" t="e">
        <f t="shared" si="1"/>
        <v>#DIV/0!</v>
      </c>
    </row>
    <row r="28" spans="1:8" ht="214.5" hidden="1">
      <c r="A28" s="4"/>
      <c r="B28" s="17" t="s">
        <v>232</v>
      </c>
      <c r="C28" s="18"/>
      <c r="D28" s="11">
        <f>15523-15523</f>
        <v>0</v>
      </c>
      <c r="E28" s="11">
        <f>15523-15523</f>
        <v>0</v>
      </c>
      <c r="F28" s="11">
        <f>6431.9-6431.9</f>
        <v>0</v>
      </c>
      <c r="G28" s="12" t="e">
        <f t="shared" si="0"/>
        <v>#DIV/0!</v>
      </c>
      <c r="H28" s="12" t="e">
        <f t="shared" si="1"/>
        <v>#DIV/0!</v>
      </c>
    </row>
    <row r="29" spans="1:8" ht="115.5" hidden="1">
      <c r="A29" s="4"/>
      <c r="B29" s="17" t="s">
        <v>238</v>
      </c>
      <c r="C29" s="18"/>
      <c r="D29" s="11">
        <f>273.1-273.1</f>
        <v>0</v>
      </c>
      <c r="E29" s="11">
        <f>273.1-273.1</f>
        <v>0</v>
      </c>
      <c r="F29" s="11">
        <f>273.1-273.1</f>
        <v>0</v>
      </c>
      <c r="G29" s="12" t="e">
        <f t="shared" si="0"/>
        <v>#DIV/0!</v>
      </c>
      <c r="H29" s="12" t="e">
        <f t="shared" si="1"/>
        <v>#DIV/0!</v>
      </c>
    </row>
    <row r="30" spans="1:8" ht="51" customHeight="1">
      <c r="A30" s="4"/>
      <c r="B30" s="17" t="s">
        <v>223</v>
      </c>
      <c r="C30" s="18"/>
      <c r="D30" s="11">
        <v>3000</v>
      </c>
      <c r="E30" s="11">
        <v>3000</v>
      </c>
      <c r="F30" s="11">
        <v>2000</v>
      </c>
      <c r="G30" s="12">
        <f t="shared" si="0"/>
        <v>0.6666666666666666</v>
      </c>
      <c r="H30" s="12">
        <f t="shared" si="1"/>
        <v>0.6666666666666666</v>
      </c>
    </row>
    <row r="31" spans="1:8" ht="78" customHeight="1" hidden="1">
      <c r="A31" s="4"/>
      <c r="B31" s="17" t="s">
        <v>234</v>
      </c>
      <c r="C31" s="18"/>
      <c r="D31" s="11">
        <f>1640-1640</f>
        <v>0</v>
      </c>
      <c r="E31" s="11">
        <f>1640-1640</f>
        <v>0</v>
      </c>
      <c r="F31" s="11">
        <v>0</v>
      </c>
      <c r="G31" s="12" t="e">
        <f t="shared" si="0"/>
        <v>#DIV/0!</v>
      </c>
      <c r="H31" s="12" t="e">
        <f t="shared" si="1"/>
        <v>#DIV/0!</v>
      </c>
    </row>
    <row r="32" spans="1:8" ht="30" customHeight="1">
      <c r="A32" s="4"/>
      <c r="B32" s="19" t="s">
        <v>249</v>
      </c>
      <c r="C32" s="18"/>
      <c r="D32" s="11">
        <v>50</v>
      </c>
      <c r="E32" s="11">
        <v>50</v>
      </c>
      <c r="F32" s="11">
        <v>50</v>
      </c>
      <c r="G32" s="12">
        <f t="shared" si="0"/>
        <v>1</v>
      </c>
      <c r="H32" s="12">
        <f t="shared" si="1"/>
        <v>1</v>
      </c>
    </row>
    <row r="33" spans="1:8" ht="19.5" customHeight="1" thickBot="1">
      <c r="A33" s="4"/>
      <c r="B33" s="20" t="s">
        <v>250</v>
      </c>
      <c r="C33" s="18"/>
      <c r="D33" s="11">
        <v>100</v>
      </c>
      <c r="E33" s="11">
        <v>100</v>
      </c>
      <c r="F33" s="11">
        <v>100</v>
      </c>
      <c r="G33" s="12">
        <f t="shared" si="0"/>
        <v>1</v>
      </c>
      <c r="H33" s="12">
        <f t="shared" si="1"/>
        <v>1</v>
      </c>
    </row>
    <row r="34" spans="1:8" ht="16.5">
      <c r="A34" s="4"/>
      <c r="B34" s="15" t="s">
        <v>251</v>
      </c>
      <c r="C34" s="10"/>
      <c r="D34" s="11">
        <f>D6+D24</f>
        <v>112159.30000000002</v>
      </c>
      <c r="E34" s="11">
        <f>E6+E24</f>
        <v>81472.8</v>
      </c>
      <c r="F34" s="11">
        <f>F6+F24</f>
        <v>67970.79999999999</v>
      </c>
      <c r="G34" s="12">
        <f t="shared" si="0"/>
        <v>0.6060201873585158</v>
      </c>
      <c r="H34" s="12">
        <f t="shared" si="1"/>
        <v>0.8342759792225134</v>
      </c>
    </row>
    <row r="35" spans="1:8" ht="16.5" hidden="1">
      <c r="A35" s="4"/>
      <c r="B35" s="15" t="s">
        <v>49</v>
      </c>
      <c r="C35" s="10"/>
      <c r="D35" s="11">
        <f>D6</f>
        <v>75237.20000000001</v>
      </c>
      <c r="E35" s="11">
        <f>E6</f>
        <v>46111.8</v>
      </c>
      <c r="F35" s="11">
        <f>F6</f>
        <v>44784.2</v>
      </c>
      <c r="G35" s="21">
        <f t="shared" si="0"/>
        <v>0.5952401205786498</v>
      </c>
      <c r="H35" s="21">
        <f t="shared" si="1"/>
        <v>0.9712091048278314</v>
      </c>
    </row>
    <row r="36" spans="1:8" ht="16.5">
      <c r="A36" s="73"/>
      <c r="B36" s="74"/>
      <c r="C36" s="74"/>
      <c r="D36" s="74"/>
      <c r="E36" s="74"/>
      <c r="F36" s="74"/>
      <c r="G36" s="74"/>
      <c r="H36" s="75"/>
    </row>
    <row r="37" spans="1:8" ht="48.75" customHeight="1">
      <c r="A37" s="65" t="s">
        <v>61</v>
      </c>
      <c r="B37" s="66" t="s">
        <v>9</v>
      </c>
      <c r="C37" s="69" t="s">
        <v>62</v>
      </c>
      <c r="D37" s="62" t="s">
        <v>242</v>
      </c>
      <c r="E37" s="67" t="s">
        <v>252</v>
      </c>
      <c r="F37" s="62" t="s">
        <v>243</v>
      </c>
      <c r="G37" s="62" t="s">
        <v>244</v>
      </c>
      <c r="H37" s="67" t="s">
        <v>253</v>
      </c>
    </row>
    <row r="38" spans="1:8" ht="62.25" customHeight="1">
      <c r="A38" s="65"/>
      <c r="B38" s="66"/>
      <c r="C38" s="70"/>
      <c r="D38" s="62"/>
      <c r="E38" s="68"/>
      <c r="F38" s="62"/>
      <c r="G38" s="62"/>
      <c r="H38" s="68"/>
    </row>
    <row r="39" spans="1:8" ht="19.5" customHeight="1">
      <c r="A39" s="22"/>
      <c r="B39" s="23">
        <v>1</v>
      </c>
      <c r="C39" s="24"/>
      <c r="D39" s="5">
        <v>2</v>
      </c>
      <c r="E39" s="8">
        <v>3</v>
      </c>
      <c r="F39" s="5">
        <v>4</v>
      </c>
      <c r="G39" s="5">
        <v>5</v>
      </c>
      <c r="H39" s="8">
        <v>6</v>
      </c>
    </row>
    <row r="40" spans="1:8" ht="17.25" customHeight="1">
      <c r="A40" s="10" t="s">
        <v>22</v>
      </c>
      <c r="B40" s="13" t="s">
        <v>10</v>
      </c>
      <c r="C40" s="10"/>
      <c r="D40" s="11">
        <f>D41+D46+D47+D44+D43</f>
        <v>916</v>
      </c>
      <c r="E40" s="11">
        <f>E41+E46+E47+E44+E43</f>
        <v>721.8</v>
      </c>
      <c r="F40" s="11">
        <f>F41+F46+F47+F44+F43</f>
        <v>634.3</v>
      </c>
      <c r="G40" s="12">
        <f>F40/D40</f>
        <v>0.6924672489082969</v>
      </c>
      <c r="H40" s="12">
        <f>F40/E40</f>
        <v>0.8787752840121917</v>
      </c>
    </row>
    <row r="41" spans="1:8" ht="75" customHeight="1" hidden="1">
      <c r="A41" s="10" t="s">
        <v>23</v>
      </c>
      <c r="B41" s="13" t="s">
        <v>101</v>
      </c>
      <c r="C41" s="10"/>
      <c r="D41" s="11">
        <f>D42</f>
        <v>0</v>
      </c>
      <c r="E41" s="11">
        <f>E42</f>
        <v>0</v>
      </c>
      <c r="F41" s="11">
        <f>F42</f>
        <v>0</v>
      </c>
      <c r="G41" s="12" t="e">
        <f aca="true" t="shared" si="2" ref="G41:G104">F41/D41</f>
        <v>#DIV/0!</v>
      </c>
      <c r="H41" s="12" t="e">
        <f aca="true" t="shared" si="3" ref="H41:H104">F41/E41</f>
        <v>#DIV/0!</v>
      </c>
    </row>
    <row r="42" spans="1:8" ht="55.5" customHeight="1" hidden="1">
      <c r="A42" s="10"/>
      <c r="B42" s="13" t="s">
        <v>75</v>
      </c>
      <c r="C42" s="10" t="s">
        <v>23</v>
      </c>
      <c r="D42" s="11">
        <v>0</v>
      </c>
      <c r="E42" s="11">
        <v>0</v>
      </c>
      <c r="F42" s="11">
        <v>0</v>
      </c>
      <c r="G42" s="12" t="e">
        <f t="shared" si="2"/>
        <v>#DIV/0!</v>
      </c>
      <c r="H42" s="12" t="e">
        <f t="shared" si="3"/>
        <v>#DIV/0!</v>
      </c>
    </row>
    <row r="43" spans="1:8" ht="91.5" customHeight="1" hidden="1">
      <c r="A43" s="10" t="s">
        <v>24</v>
      </c>
      <c r="B43" s="13" t="s">
        <v>63</v>
      </c>
      <c r="C43" s="10"/>
      <c r="D43" s="11">
        <v>0</v>
      </c>
      <c r="E43" s="11">
        <v>0</v>
      </c>
      <c r="F43" s="11">
        <v>0</v>
      </c>
      <c r="G43" s="12" t="e">
        <f t="shared" si="2"/>
        <v>#DIV/0!</v>
      </c>
      <c r="H43" s="12" t="e">
        <f t="shared" si="3"/>
        <v>#DIV/0!</v>
      </c>
    </row>
    <row r="44" spans="1:8" ht="39.75" customHeight="1" hidden="1">
      <c r="A44" s="10" t="s">
        <v>70</v>
      </c>
      <c r="B44" s="13" t="s">
        <v>102</v>
      </c>
      <c r="C44" s="10" t="s">
        <v>70</v>
      </c>
      <c r="D44" s="11">
        <f>D45</f>
        <v>0</v>
      </c>
      <c r="E44" s="11">
        <f>E45</f>
        <v>0</v>
      </c>
      <c r="F44" s="11">
        <f>F45</f>
        <v>0</v>
      </c>
      <c r="G44" s="12" t="e">
        <f t="shared" si="2"/>
        <v>#DIV/0!</v>
      </c>
      <c r="H44" s="12" t="e">
        <f t="shared" si="3"/>
        <v>#DIV/0!</v>
      </c>
    </row>
    <row r="45" spans="1:8" ht="40.5" customHeight="1" hidden="1">
      <c r="A45" s="10"/>
      <c r="B45" s="13" t="s">
        <v>107</v>
      </c>
      <c r="C45" s="10" t="s">
        <v>106</v>
      </c>
      <c r="D45" s="11">
        <v>0</v>
      </c>
      <c r="E45" s="11">
        <v>0</v>
      </c>
      <c r="F45" s="11">
        <v>0</v>
      </c>
      <c r="G45" s="12" t="e">
        <f t="shared" si="2"/>
        <v>#DIV/0!</v>
      </c>
      <c r="H45" s="12" t="e">
        <f t="shared" si="3"/>
        <v>#DIV/0!</v>
      </c>
    </row>
    <row r="46" spans="1:8" ht="21.75" customHeight="1">
      <c r="A46" s="10" t="s">
        <v>25</v>
      </c>
      <c r="B46" s="13" t="s">
        <v>67</v>
      </c>
      <c r="C46" s="10" t="s">
        <v>25</v>
      </c>
      <c r="D46" s="11">
        <v>100</v>
      </c>
      <c r="E46" s="11">
        <v>0</v>
      </c>
      <c r="F46" s="11">
        <v>0</v>
      </c>
      <c r="G46" s="12">
        <f t="shared" si="2"/>
        <v>0</v>
      </c>
      <c r="H46" s="12">
        <v>0</v>
      </c>
    </row>
    <row r="47" spans="1:9" ht="37.5" customHeight="1">
      <c r="A47" s="10" t="s">
        <v>54</v>
      </c>
      <c r="B47" s="9" t="s">
        <v>254</v>
      </c>
      <c r="C47" s="10"/>
      <c r="D47" s="11">
        <f>D48+D50+D51+D54+D49+D53+D52</f>
        <v>816</v>
      </c>
      <c r="E47" s="11">
        <f>E48+E50+E51+E54+E49+E53+E52</f>
        <v>721.8</v>
      </c>
      <c r="F47" s="11">
        <f>F48+F50+F51+F54+F49+F53+F52</f>
        <v>634.3</v>
      </c>
      <c r="G47" s="12">
        <f t="shared" si="2"/>
        <v>0.7773284313725489</v>
      </c>
      <c r="H47" s="12">
        <f t="shared" si="3"/>
        <v>0.8787752840121917</v>
      </c>
      <c r="I47" s="25"/>
    </row>
    <row r="48" spans="1:9" ht="55.5" customHeight="1" hidden="1">
      <c r="A48" s="10"/>
      <c r="B48" s="15" t="s">
        <v>127</v>
      </c>
      <c r="C48" s="10" t="s">
        <v>122</v>
      </c>
      <c r="D48" s="11">
        <v>0</v>
      </c>
      <c r="E48" s="11">
        <v>0</v>
      </c>
      <c r="F48" s="11">
        <v>0</v>
      </c>
      <c r="G48" s="12" t="e">
        <f t="shared" si="2"/>
        <v>#DIV/0!</v>
      </c>
      <c r="H48" s="12" t="e">
        <f t="shared" si="3"/>
        <v>#DIV/0!</v>
      </c>
      <c r="I48" s="25"/>
    </row>
    <row r="49" spans="1:9" ht="39.75" customHeight="1" hidden="1">
      <c r="A49" s="10"/>
      <c r="B49" s="15" t="s">
        <v>100</v>
      </c>
      <c r="C49" s="10" t="s">
        <v>99</v>
      </c>
      <c r="D49" s="11">
        <v>0</v>
      </c>
      <c r="E49" s="11">
        <v>0</v>
      </c>
      <c r="F49" s="11">
        <v>0</v>
      </c>
      <c r="G49" s="12" t="e">
        <f t="shared" si="2"/>
        <v>#DIV/0!</v>
      </c>
      <c r="H49" s="12" t="e">
        <f t="shared" si="3"/>
        <v>#DIV/0!</v>
      </c>
      <c r="I49" s="25"/>
    </row>
    <row r="50" spans="1:9" s="31" customFormat="1" ht="34.5" customHeight="1">
      <c r="A50" s="26"/>
      <c r="B50" s="27" t="s">
        <v>83</v>
      </c>
      <c r="C50" s="26" t="s">
        <v>88</v>
      </c>
      <c r="D50" s="28">
        <v>491</v>
      </c>
      <c r="E50" s="28">
        <v>420.2</v>
      </c>
      <c r="F50" s="28">
        <v>414.6</v>
      </c>
      <c r="G50" s="29">
        <f t="shared" si="2"/>
        <v>0.844399185336049</v>
      </c>
      <c r="H50" s="29">
        <f t="shared" si="3"/>
        <v>0.9866730128510234</v>
      </c>
      <c r="I50" s="30"/>
    </row>
    <row r="51" spans="1:9" s="31" customFormat="1" ht="31.5" customHeight="1">
      <c r="A51" s="26"/>
      <c r="B51" s="27" t="s">
        <v>73</v>
      </c>
      <c r="C51" s="26" t="s">
        <v>173</v>
      </c>
      <c r="D51" s="28">
        <v>40</v>
      </c>
      <c r="E51" s="28">
        <v>28</v>
      </c>
      <c r="F51" s="28">
        <v>27.4</v>
      </c>
      <c r="G51" s="29">
        <f t="shared" si="2"/>
        <v>0.6849999999999999</v>
      </c>
      <c r="H51" s="29">
        <f t="shared" si="3"/>
        <v>0.9785714285714285</v>
      </c>
      <c r="I51" s="30"/>
    </row>
    <row r="52" spans="1:9" s="31" customFormat="1" ht="54.75" customHeight="1" hidden="1">
      <c r="A52" s="26"/>
      <c r="B52" s="32" t="s">
        <v>184</v>
      </c>
      <c r="C52" s="26" t="s">
        <v>185</v>
      </c>
      <c r="D52" s="28">
        <v>0</v>
      </c>
      <c r="E52" s="28">
        <v>0</v>
      </c>
      <c r="F52" s="28">
        <v>0</v>
      </c>
      <c r="G52" s="29" t="e">
        <f t="shared" si="2"/>
        <v>#DIV/0!</v>
      </c>
      <c r="H52" s="29" t="e">
        <f t="shared" si="3"/>
        <v>#DIV/0!</v>
      </c>
      <c r="I52" s="30"/>
    </row>
    <row r="53" spans="1:9" s="31" customFormat="1" ht="53.25" customHeight="1">
      <c r="A53" s="26"/>
      <c r="B53" s="27" t="s">
        <v>72</v>
      </c>
      <c r="C53" s="26" t="s">
        <v>84</v>
      </c>
      <c r="D53" s="28">
        <v>45</v>
      </c>
      <c r="E53" s="28">
        <v>38</v>
      </c>
      <c r="F53" s="28">
        <v>29</v>
      </c>
      <c r="G53" s="29">
        <f t="shared" si="2"/>
        <v>0.6444444444444445</v>
      </c>
      <c r="H53" s="29">
        <f t="shared" si="3"/>
        <v>0.7631578947368421</v>
      </c>
      <c r="I53" s="30"/>
    </row>
    <row r="54" spans="1:9" s="31" customFormat="1" ht="33">
      <c r="A54" s="26"/>
      <c r="B54" s="27" t="s">
        <v>255</v>
      </c>
      <c r="C54" s="26" t="s">
        <v>78</v>
      </c>
      <c r="D54" s="28">
        <v>240</v>
      </c>
      <c r="E54" s="28">
        <v>235.6</v>
      </c>
      <c r="F54" s="28">
        <v>163.3</v>
      </c>
      <c r="G54" s="29">
        <f t="shared" si="2"/>
        <v>0.6804166666666667</v>
      </c>
      <c r="H54" s="29">
        <f t="shared" si="3"/>
        <v>0.6931239388794568</v>
      </c>
      <c r="I54" s="30"/>
    </row>
    <row r="55" spans="1:8" ht="37.5" customHeight="1">
      <c r="A55" s="22" t="s">
        <v>26</v>
      </c>
      <c r="B55" s="33" t="s">
        <v>11</v>
      </c>
      <c r="C55" s="22"/>
      <c r="D55" s="11">
        <f>D61+D56</f>
        <v>710</v>
      </c>
      <c r="E55" s="11">
        <f>E61+E56</f>
        <v>524.5</v>
      </c>
      <c r="F55" s="11">
        <f>F61+F56</f>
        <v>401.7</v>
      </c>
      <c r="G55" s="12">
        <f t="shared" si="2"/>
        <v>0.5657746478873239</v>
      </c>
      <c r="H55" s="12">
        <f t="shared" si="3"/>
        <v>0.7658722592945663</v>
      </c>
    </row>
    <row r="56" spans="1:8" ht="37.5" customHeight="1">
      <c r="A56" s="22" t="s">
        <v>50</v>
      </c>
      <c r="B56" s="33" t="s">
        <v>256</v>
      </c>
      <c r="C56" s="22"/>
      <c r="D56" s="11">
        <f>D57+D58+D59+D60</f>
        <v>100</v>
      </c>
      <c r="E56" s="11">
        <f>E57+E58+E59+E60</f>
        <v>100</v>
      </c>
      <c r="F56" s="11">
        <f>F57+F58+F59+F60</f>
        <v>13.8</v>
      </c>
      <c r="G56" s="12">
        <f t="shared" si="2"/>
        <v>0.138</v>
      </c>
      <c r="H56" s="12">
        <f t="shared" si="3"/>
        <v>0.138</v>
      </c>
    </row>
    <row r="57" spans="1:9" s="31" customFormat="1" ht="22.5" customHeight="1">
      <c r="A57" s="34"/>
      <c r="B57" s="35" t="s">
        <v>180</v>
      </c>
      <c r="C57" s="36" t="s">
        <v>176</v>
      </c>
      <c r="D57" s="28">
        <v>95</v>
      </c>
      <c r="E57" s="28">
        <v>95</v>
      </c>
      <c r="F57" s="28">
        <v>13.8</v>
      </c>
      <c r="G57" s="29">
        <f t="shared" si="2"/>
        <v>0.14526315789473684</v>
      </c>
      <c r="H57" s="29">
        <f t="shared" si="3"/>
        <v>0.14526315789473684</v>
      </c>
      <c r="I57" s="37"/>
    </row>
    <row r="58" spans="1:9" s="31" customFormat="1" ht="37.5" customHeight="1" hidden="1">
      <c r="A58" s="34"/>
      <c r="B58" s="35" t="s">
        <v>181</v>
      </c>
      <c r="C58" s="36" t="s">
        <v>177</v>
      </c>
      <c r="D58" s="28">
        <v>0</v>
      </c>
      <c r="E58" s="28">
        <v>0</v>
      </c>
      <c r="F58" s="28">
        <v>0</v>
      </c>
      <c r="G58" s="29" t="e">
        <f t="shared" si="2"/>
        <v>#DIV/0!</v>
      </c>
      <c r="H58" s="29" t="e">
        <f t="shared" si="3"/>
        <v>#DIV/0!</v>
      </c>
      <c r="I58" s="37"/>
    </row>
    <row r="59" spans="1:9" s="31" customFormat="1" ht="37.5" customHeight="1">
      <c r="A59" s="34"/>
      <c r="B59" s="35" t="s">
        <v>182</v>
      </c>
      <c r="C59" s="36" t="s">
        <v>178</v>
      </c>
      <c r="D59" s="28">
        <v>5</v>
      </c>
      <c r="E59" s="28">
        <v>5</v>
      </c>
      <c r="F59" s="28">
        <v>0</v>
      </c>
      <c r="G59" s="29">
        <f t="shared" si="2"/>
        <v>0</v>
      </c>
      <c r="H59" s="29">
        <f t="shared" si="3"/>
        <v>0</v>
      </c>
      <c r="I59" s="37"/>
    </row>
    <row r="60" spans="1:8" ht="37.5" customHeight="1" hidden="1">
      <c r="A60" s="22"/>
      <c r="B60" s="38" t="s">
        <v>183</v>
      </c>
      <c r="C60" s="39" t="s">
        <v>179</v>
      </c>
      <c r="D60" s="11">
        <v>0</v>
      </c>
      <c r="E60" s="11">
        <v>0</v>
      </c>
      <c r="F60" s="11">
        <v>0</v>
      </c>
      <c r="G60" s="12" t="e">
        <f t="shared" si="2"/>
        <v>#DIV/0!</v>
      </c>
      <c r="H60" s="12" t="e">
        <f t="shared" si="3"/>
        <v>#DIV/0!</v>
      </c>
    </row>
    <row r="61" spans="1:8" ht="57.75" customHeight="1">
      <c r="A61" s="10" t="s">
        <v>60</v>
      </c>
      <c r="B61" s="13" t="s">
        <v>68</v>
      </c>
      <c r="C61" s="10"/>
      <c r="D61" s="11">
        <f>D62+D67</f>
        <v>610</v>
      </c>
      <c r="E61" s="11">
        <f>E62+E67</f>
        <v>424.5</v>
      </c>
      <c r="F61" s="11">
        <f>F62+F67</f>
        <v>387.9</v>
      </c>
      <c r="G61" s="12">
        <f t="shared" si="2"/>
        <v>0.6359016393442622</v>
      </c>
      <c r="H61" s="12">
        <f t="shared" si="3"/>
        <v>0.9137809187279151</v>
      </c>
    </row>
    <row r="62" spans="1:8" ht="100.5" customHeight="1" hidden="1">
      <c r="A62" s="10"/>
      <c r="B62" s="15" t="s">
        <v>104</v>
      </c>
      <c r="C62" s="10" t="s">
        <v>103</v>
      </c>
      <c r="D62" s="11">
        <f>D63+D64+D65+D66</f>
        <v>610</v>
      </c>
      <c r="E62" s="11">
        <f>E63+E64+E65+E66</f>
        <v>424.5</v>
      </c>
      <c r="F62" s="11">
        <f>F63+F64+F65+F66</f>
        <v>387.9</v>
      </c>
      <c r="G62" s="12">
        <f t="shared" si="2"/>
        <v>0.6359016393442622</v>
      </c>
      <c r="H62" s="12">
        <f t="shared" si="3"/>
        <v>0.9137809187279151</v>
      </c>
    </row>
    <row r="63" spans="1:9" s="31" customFormat="1" ht="36" customHeight="1">
      <c r="A63" s="26"/>
      <c r="B63" s="40" t="s">
        <v>89</v>
      </c>
      <c r="C63" s="26" t="s">
        <v>90</v>
      </c>
      <c r="D63" s="28">
        <v>50</v>
      </c>
      <c r="E63" s="28">
        <v>32.5</v>
      </c>
      <c r="F63" s="28">
        <v>14</v>
      </c>
      <c r="G63" s="29">
        <f t="shared" si="2"/>
        <v>0.28</v>
      </c>
      <c r="H63" s="29">
        <f t="shared" si="3"/>
        <v>0.4307692307692308</v>
      </c>
      <c r="I63" s="37"/>
    </row>
    <row r="64" spans="1:9" s="31" customFormat="1" ht="66.75" customHeight="1">
      <c r="A64" s="26"/>
      <c r="B64" s="40" t="s">
        <v>91</v>
      </c>
      <c r="C64" s="26" t="s">
        <v>92</v>
      </c>
      <c r="D64" s="28">
        <v>550</v>
      </c>
      <c r="E64" s="28">
        <v>385</v>
      </c>
      <c r="F64" s="28">
        <v>373.9</v>
      </c>
      <c r="G64" s="29">
        <f t="shared" si="2"/>
        <v>0.6798181818181818</v>
      </c>
      <c r="H64" s="29">
        <f t="shared" si="3"/>
        <v>0.9711688311688311</v>
      </c>
      <c r="I64" s="37"/>
    </row>
    <row r="65" spans="1:9" s="31" customFormat="1" ht="66.75" customHeight="1" hidden="1">
      <c r="A65" s="26"/>
      <c r="B65" s="40" t="s">
        <v>94</v>
      </c>
      <c r="C65" s="26" t="s">
        <v>93</v>
      </c>
      <c r="D65" s="28">
        <v>0</v>
      </c>
      <c r="E65" s="28">
        <v>0</v>
      </c>
      <c r="F65" s="28">
        <v>0</v>
      </c>
      <c r="G65" s="29" t="e">
        <f t="shared" si="2"/>
        <v>#DIV/0!</v>
      </c>
      <c r="H65" s="29" t="e">
        <f t="shared" si="3"/>
        <v>#DIV/0!</v>
      </c>
      <c r="I65" s="37"/>
    </row>
    <row r="66" spans="1:9" s="31" customFormat="1" ht="51.75" customHeight="1">
      <c r="A66" s="26"/>
      <c r="B66" s="40" t="s">
        <v>95</v>
      </c>
      <c r="C66" s="26" t="s">
        <v>96</v>
      </c>
      <c r="D66" s="28">
        <v>10</v>
      </c>
      <c r="E66" s="28">
        <v>7</v>
      </c>
      <c r="F66" s="28">
        <v>0</v>
      </c>
      <c r="G66" s="29">
        <f t="shared" si="2"/>
        <v>0</v>
      </c>
      <c r="H66" s="29">
        <f t="shared" si="3"/>
        <v>0</v>
      </c>
      <c r="I66" s="37"/>
    </row>
    <row r="67" spans="1:8" ht="41.25" customHeight="1" hidden="1">
      <c r="A67" s="10"/>
      <c r="B67" s="15" t="s">
        <v>112</v>
      </c>
      <c r="C67" s="10" t="s">
        <v>111</v>
      </c>
      <c r="D67" s="11">
        <v>0</v>
      </c>
      <c r="E67" s="11">
        <v>0</v>
      </c>
      <c r="F67" s="11">
        <v>0</v>
      </c>
      <c r="G67" s="12" t="e">
        <f t="shared" si="2"/>
        <v>#DIV/0!</v>
      </c>
      <c r="H67" s="12" t="e">
        <f t="shared" si="3"/>
        <v>#DIV/0!</v>
      </c>
    </row>
    <row r="68" spans="1:8" ht="21" customHeight="1">
      <c r="A68" s="10" t="s">
        <v>27</v>
      </c>
      <c r="B68" s="13" t="s">
        <v>12</v>
      </c>
      <c r="C68" s="10"/>
      <c r="D68" s="11">
        <f>D69+D71+D87</f>
        <v>26691.7</v>
      </c>
      <c r="E68" s="11">
        <f>E69+E71+E87</f>
        <v>26269.7</v>
      </c>
      <c r="F68" s="11">
        <f>F69+F71+F87</f>
        <v>13220.499999999998</v>
      </c>
      <c r="G68" s="12">
        <f t="shared" si="2"/>
        <v>0.4953037835731706</v>
      </c>
      <c r="H68" s="12">
        <f t="shared" si="3"/>
        <v>0.5032604102825688</v>
      </c>
    </row>
    <row r="69" spans="1:8" ht="34.5" customHeight="1" hidden="1">
      <c r="A69" s="10" t="s">
        <v>86</v>
      </c>
      <c r="B69" s="13" t="s">
        <v>98</v>
      </c>
      <c r="C69" s="10"/>
      <c r="D69" s="11">
        <f>D70</f>
        <v>0</v>
      </c>
      <c r="E69" s="11">
        <f>E70</f>
        <v>0</v>
      </c>
      <c r="F69" s="11">
        <f>F70</f>
        <v>0</v>
      </c>
      <c r="G69" s="12" t="e">
        <f t="shared" si="2"/>
        <v>#DIV/0!</v>
      </c>
      <c r="H69" s="12" t="e">
        <f t="shared" si="3"/>
        <v>#DIV/0!</v>
      </c>
    </row>
    <row r="70" spans="1:8" ht="75.75" customHeight="1" hidden="1">
      <c r="A70" s="10"/>
      <c r="B70" s="13" t="s">
        <v>129</v>
      </c>
      <c r="C70" s="10" t="s">
        <v>128</v>
      </c>
      <c r="D70" s="11">
        <v>0</v>
      </c>
      <c r="E70" s="11">
        <v>0</v>
      </c>
      <c r="F70" s="11">
        <v>0</v>
      </c>
      <c r="G70" s="12" t="e">
        <f t="shared" si="2"/>
        <v>#DIV/0!</v>
      </c>
      <c r="H70" s="12" t="e">
        <f t="shared" si="3"/>
        <v>#DIV/0!</v>
      </c>
    </row>
    <row r="71" spans="1:8" ht="39.75" customHeight="1">
      <c r="A71" s="10" t="s">
        <v>51</v>
      </c>
      <c r="B71" s="14" t="s">
        <v>257</v>
      </c>
      <c r="C71" s="10"/>
      <c r="D71" s="11">
        <f>D76+D84+D72</f>
        <v>26259.7</v>
      </c>
      <c r="E71" s="11">
        <f>E76+E84+E72</f>
        <v>25856.4</v>
      </c>
      <c r="F71" s="11">
        <f>F76+F84+F72</f>
        <v>13145.499999999998</v>
      </c>
      <c r="G71" s="12">
        <f t="shared" si="2"/>
        <v>0.5005959702509929</v>
      </c>
      <c r="H71" s="12">
        <f t="shared" si="3"/>
        <v>0.5084041088473259</v>
      </c>
    </row>
    <row r="72" spans="1:8" ht="84.75" customHeight="1" hidden="1">
      <c r="A72" s="10"/>
      <c r="B72" s="15" t="s">
        <v>213</v>
      </c>
      <c r="C72" s="10"/>
      <c r="D72" s="11">
        <f>D74+D75+D73</f>
        <v>1125</v>
      </c>
      <c r="E72" s="11">
        <f>E74+E75+E73</f>
        <v>1125</v>
      </c>
      <c r="F72" s="11">
        <f>F74+F75+F73</f>
        <v>564.4</v>
      </c>
      <c r="G72" s="12">
        <f t="shared" si="2"/>
        <v>0.5016888888888889</v>
      </c>
      <c r="H72" s="12">
        <f t="shared" si="3"/>
        <v>0.5016888888888889</v>
      </c>
    </row>
    <row r="73" spans="1:8" ht="36" customHeight="1">
      <c r="A73" s="10"/>
      <c r="B73" s="32" t="s">
        <v>258</v>
      </c>
      <c r="C73" s="41" t="s">
        <v>123</v>
      </c>
      <c r="D73" s="11">
        <v>584</v>
      </c>
      <c r="E73" s="11">
        <v>584</v>
      </c>
      <c r="F73" s="11">
        <v>323.8</v>
      </c>
      <c r="G73" s="12">
        <f t="shared" si="2"/>
        <v>0.5544520547945205</v>
      </c>
      <c r="H73" s="12">
        <f t="shared" si="3"/>
        <v>0.5544520547945205</v>
      </c>
    </row>
    <row r="74" spans="1:8" ht="35.25" customHeight="1">
      <c r="A74" s="10"/>
      <c r="B74" s="32" t="s">
        <v>259</v>
      </c>
      <c r="C74" s="42" t="s">
        <v>124</v>
      </c>
      <c r="D74" s="11">
        <v>241</v>
      </c>
      <c r="E74" s="11">
        <v>241</v>
      </c>
      <c r="F74" s="11">
        <v>115.5</v>
      </c>
      <c r="G74" s="12">
        <f t="shared" si="2"/>
        <v>0.47925311203319504</v>
      </c>
      <c r="H74" s="12">
        <f t="shared" si="3"/>
        <v>0.47925311203319504</v>
      </c>
    </row>
    <row r="75" spans="1:8" ht="39" customHeight="1">
      <c r="A75" s="10"/>
      <c r="B75" s="32" t="s">
        <v>260</v>
      </c>
      <c r="C75" s="42" t="s">
        <v>206</v>
      </c>
      <c r="D75" s="11">
        <v>300</v>
      </c>
      <c r="E75" s="11">
        <v>300</v>
      </c>
      <c r="F75" s="11">
        <v>125.1</v>
      </c>
      <c r="G75" s="12">
        <f t="shared" si="2"/>
        <v>0.417</v>
      </c>
      <c r="H75" s="12">
        <f t="shared" si="3"/>
        <v>0.417</v>
      </c>
    </row>
    <row r="76" spans="1:8" ht="73.5" customHeight="1" hidden="1">
      <c r="A76" s="10"/>
      <c r="B76" s="15" t="s">
        <v>79</v>
      </c>
      <c r="C76" s="10" t="s">
        <v>108</v>
      </c>
      <c r="D76" s="11">
        <f>D77+D78+D79+D80+D81+D82+D83</f>
        <v>24329.7</v>
      </c>
      <c r="E76" s="11">
        <f>E77+E78+E79+E80+E81+E82+E83</f>
        <v>24031.4</v>
      </c>
      <c r="F76" s="11">
        <f>F77+F78+F79+F80+F81+F82+F83</f>
        <v>11915.8</v>
      </c>
      <c r="G76" s="12">
        <f t="shared" si="2"/>
        <v>0.4897635400354299</v>
      </c>
      <c r="H76" s="12">
        <f t="shared" si="3"/>
        <v>0.4958429388217082</v>
      </c>
    </row>
    <row r="77" spans="1:9" s="31" customFormat="1" ht="54.75" customHeight="1">
      <c r="A77" s="26"/>
      <c r="B77" s="40" t="s">
        <v>262</v>
      </c>
      <c r="C77" s="26" t="s">
        <v>130</v>
      </c>
      <c r="D77" s="28">
        <v>4667.5</v>
      </c>
      <c r="E77" s="28">
        <v>4422.9</v>
      </c>
      <c r="F77" s="28">
        <v>2605.5</v>
      </c>
      <c r="G77" s="29">
        <f t="shared" si="2"/>
        <v>0.5582217461167649</v>
      </c>
      <c r="H77" s="29">
        <f t="shared" si="3"/>
        <v>0.5890931289425491</v>
      </c>
      <c r="I77" s="37"/>
    </row>
    <row r="78" spans="1:9" s="31" customFormat="1" ht="18" customHeight="1">
      <c r="A78" s="26"/>
      <c r="B78" s="40" t="s">
        <v>263</v>
      </c>
      <c r="C78" s="26" t="s">
        <v>125</v>
      </c>
      <c r="D78" s="28">
        <v>2552.8</v>
      </c>
      <c r="E78" s="28">
        <v>2552.8</v>
      </c>
      <c r="F78" s="28">
        <v>2338.4</v>
      </c>
      <c r="G78" s="29">
        <f t="shared" si="2"/>
        <v>0.9160137887809464</v>
      </c>
      <c r="H78" s="29">
        <f t="shared" si="3"/>
        <v>0.9160137887809464</v>
      </c>
      <c r="I78" s="37"/>
    </row>
    <row r="79" spans="1:9" s="31" customFormat="1" ht="35.25" customHeight="1">
      <c r="A79" s="26"/>
      <c r="B79" s="40" t="s">
        <v>264</v>
      </c>
      <c r="C79" s="26" t="s">
        <v>126</v>
      </c>
      <c r="D79" s="28">
        <v>328</v>
      </c>
      <c r="E79" s="28">
        <v>277.3</v>
      </c>
      <c r="F79" s="28">
        <v>55.8</v>
      </c>
      <c r="G79" s="29">
        <f t="shared" si="2"/>
        <v>0.17012195121951218</v>
      </c>
      <c r="H79" s="29">
        <f t="shared" si="3"/>
        <v>0.20122610890732057</v>
      </c>
      <c r="I79" s="37"/>
    </row>
    <row r="80" spans="1:9" s="31" customFormat="1" ht="21" customHeight="1">
      <c r="A80" s="26"/>
      <c r="B80" s="40" t="s">
        <v>154</v>
      </c>
      <c r="C80" s="26" t="s">
        <v>153</v>
      </c>
      <c r="D80" s="28">
        <v>10</v>
      </c>
      <c r="E80" s="28">
        <v>7</v>
      </c>
      <c r="F80" s="28">
        <v>0</v>
      </c>
      <c r="G80" s="29">
        <f t="shared" si="2"/>
        <v>0</v>
      </c>
      <c r="H80" s="29">
        <f t="shared" si="3"/>
        <v>0</v>
      </c>
      <c r="I80" s="37"/>
    </row>
    <row r="81" spans="1:9" s="31" customFormat="1" ht="170.25" customHeight="1">
      <c r="A81" s="26"/>
      <c r="B81" s="32" t="s">
        <v>261</v>
      </c>
      <c r="C81" s="43" t="s">
        <v>227</v>
      </c>
      <c r="D81" s="28">
        <f>15523+1168.4</f>
        <v>16691.4</v>
      </c>
      <c r="E81" s="28">
        <f>15523+1168.4</f>
        <v>16691.4</v>
      </c>
      <c r="F81" s="28">
        <f>6432+484.1</f>
        <v>6916.1</v>
      </c>
      <c r="G81" s="29">
        <f t="shared" si="2"/>
        <v>0.4143511029632026</v>
      </c>
      <c r="H81" s="29">
        <f t="shared" si="3"/>
        <v>0.4143511029632026</v>
      </c>
      <c r="I81" s="37"/>
    </row>
    <row r="82" spans="1:9" s="31" customFormat="1" ht="237.75" customHeight="1" hidden="1">
      <c r="A82" s="26"/>
      <c r="B82" s="40" t="s">
        <v>229</v>
      </c>
      <c r="C82" s="43" t="s">
        <v>228</v>
      </c>
      <c r="D82" s="28">
        <f>1168.4-1168.4</f>
        <v>0</v>
      </c>
      <c r="E82" s="28">
        <f>1168.4-1168.4</f>
        <v>0</v>
      </c>
      <c r="F82" s="28">
        <f>484.1-484.1</f>
        <v>0</v>
      </c>
      <c r="G82" s="29" t="e">
        <f t="shared" si="2"/>
        <v>#DIV/0!</v>
      </c>
      <c r="H82" s="29" t="e">
        <f t="shared" si="3"/>
        <v>#DIV/0!</v>
      </c>
      <c r="I82" s="37"/>
    </row>
    <row r="83" spans="1:9" s="31" customFormat="1" ht="38.25" customHeight="1">
      <c r="A83" s="26"/>
      <c r="B83" s="40" t="s">
        <v>240</v>
      </c>
      <c r="C83" s="44" t="s">
        <v>239</v>
      </c>
      <c r="D83" s="28">
        <v>80</v>
      </c>
      <c r="E83" s="28">
        <v>80</v>
      </c>
      <c r="F83" s="28">
        <v>0</v>
      </c>
      <c r="G83" s="29">
        <f t="shared" si="2"/>
        <v>0</v>
      </c>
      <c r="H83" s="29">
        <f t="shared" si="3"/>
        <v>0</v>
      </c>
      <c r="I83" s="37"/>
    </row>
    <row r="84" spans="1:8" ht="54.75" customHeight="1" hidden="1">
      <c r="A84" s="10"/>
      <c r="B84" s="15" t="s">
        <v>212</v>
      </c>
      <c r="C84" s="10" t="s">
        <v>146</v>
      </c>
      <c r="D84" s="11">
        <f>D85+D86</f>
        <v>805</v>
      </c>
      <c r="E84" s="11">
        <f>E85+E86</f>
        <v>700</v>
      </c>
      <c r="F84" s="11">
        <f>F85+F86</f>
        <v>665.3</v>
      </c>
      <c r="G84" s="12">
        <f t="shared" si="2"/>
        <v>0.8264596273291925</v>
      </c>
      <c r="H84" s="12">
        <f t="shared" si="3"/>
        <v>0.9504285714285714</v>
      </c>
    </row>
    <row r="85" spans="1:9" s="31" customFormat="1" ht="39.75" customHeight="1">
      <c r="A85" s="26"/>
      <c r="B85" s="40" t="s">
        <v>158</v>
      </c>
      <c r="C85" s="26" t="s">
        <v>157</v>
      </c>
      <c r="D85" s="28">
        <v>655</v>
      </c>
      <c r="E85" s="28">
        <v>550</v>
      </c>
      <c r="F85" s="28">
        <v>515.3</v>
      </c>
      <c r="G85" s="29">
        <f t="shared" si="2"/>
        <v>0.7867175572519083</v>
      </c>
      <c r="H85" s="29">
        <f t="shared" si="3"/>
        <v>0.9369090909090908</v>
      </c>
      <c r="I85" s="37"/>
    </row>
    <row r="86" spans="1:9" s="31" customFormat="1" ht="25.5" customHeight="1">
      <c r="A86" s="26"/>
      <c r="B86" s="40" t="s">
        <v>152</v>
      </c>
      <c r="C86" s="45" t="s">
        <v>151</v>
      </c>
      <c r="D86" s="28">
        <v>150</v>
      </c>
      <c r="E86" s="28">
        <v>150</v>
      </c>
      <c r="F86" s="28">
        <v>150</v>
      </c>
      <c r="G86" s="29">
        <f t="shared" si="2"/>
        <v>1</v>
      </c>
      <c r="H86" s="29">
        <f t="shared" si="3"/>
        <v>1</v>
      </c>
      <c r="I86" s="37"/>
    </row>
    <row r="87" spans="1:8" ht="45.75" customHeight="1">
      <c r="A87" s="10" t="s">
        <v>28</v>
      </c>
      <c r="B87" s="15" t="s">
        <v>71</v>
      </c>
      <c r="C87" s="10"/>
      <c r="D87" s="11">
        <f>D88</f>
        <v>432</v>
      </c>
      <c r="E87" s="11">
        <f>E88</f>
        <v>413.3</v>
      </c>
      <c r="F87" s="11">
        <f>F88</f>
        <v>75</v>
      </c>
      <c r="G87" s="12">
        <f t="shared" si="2"/>
        <v>0.1736111111111111</v>
      </c>
      <c r="H87" s="12">
        <f t="shared" si="3"/>
        <v>0.18146624727800628</v>
      </c>
    </row>
    <row r="88" spans="1:8" ht="37.5" customHeight="1">
      <c r="A88" s="10"/>
      <c r="B88" s="15" t="s">
        <v>53</v>
      </c>
      <c r="C88" s="10" t="s">
        <v>85</v>
      </c>
      <c r="D88" s="11">
        <v>432</v>
      </c>
      <c r="E88" s="11">
        <v>413.3</v>
      </c>
      <c r="F88" s="11">
        <v>75</v>
      </c>
      <c r="G88" s="12">
        <f t="shared" si="2"/>
        <v>0.1736111111111111</v>
      </c>
      <c r="H88" s="12">
        <f t="shared" si="3"/>
        <v>0.18146624727800628</v>
      </c>
    </row>
    <row r="89" spans="1:8" ht="64.5" customHeight="1" hidden="1">
      <c r="A89" s="10"/>
      <c r="B89" s="15" t="s">
        <v>166</v>
      </c>
      <c r="C89" s="10" t="s">
        <v>165</v>
      </c>
      <c r="D89" s="11">
        <v>0</v>
      </c>
      <c r="E89" s="11">
        <v>0</v>
      </c>
      <c r="F89" s="11">
        <v>0</v>
      </c>
      <c r="G89" s="12" t="e">
        <f t="shared" si="2"/>
        <v>#DIV/0!</v>
      </c>
      <c r="H89" s="12" t="e">
        <f t="shared" si="3"/>
        <v>#DIV/0!</v>
      </c>
    </row>
    <row r="90" spans="1:8" ht="30.75" customHeight="1">
      <c r="A90" s="10" t="s">
        <v>29</v>
      </c>
      <c r="B90" s="15" t="s">
        <v>13</v>
      </c>
      <c r="C90" s="10"/>
      <c r="D90" s="11">
        <f>D91+D96+D103</f>
        <v>47624.90000000001</v>
      </c>
      <c r="E90" s="11">
        <f>E91+E96+E103</f>
        <v>44192.3</v>
      </c>
      <c r="F90" s="11">
        <f>F91+F96+F103</f>
        <v>33968.200000000004</v>
      </c>
      <c r="G90" s="12">
        <f t="shared" si="2"/>
        <v>0.713244542245758</v>
      </c>
      <c r="H90" s="12">
        <f t="shared" si="3"/>
        <v>0.7686452164743632</v>
      </c>
    </row>
    <row r="91" spans="1:8" ht="21.75" customHeight="1">
      <c r="A91" s="10" t="s">
        <v>30</v>
      </c>
      <c r="B91" s="14" t="s">
        <v>265</v>
      </c>
      <c r="C91" s="10"/>
      <c r="D91" s="11">
        <f>D94+D93+D92+D95</f>
        <v>688.3</v>
      </c>
      <c r="E91" s="11">
        <f>E94+E93+E92+E95</f>
        <v>556.3</v>
      </c>
      <c r="F91" s="11">
        <f>F94+F93+F92+F95</f>
        <v>491.7</v>
      </c>
      <c r="G91" s="12">
        <f t="shared" si="2"/>
        <v>0.7143687345634171</v>
      </c>
      <c r="H91" s="12">
        <f t="shared" si="3"/>
        <v>0.8838756066870395</v>
      </c>
    </row>
    <row r="92" spans="1:9" s="31" customFormat="1" ht="70.5" customHeight="1">
      <c r="A92" s="26"/>
      <c r="B92" s="40" t="s">
        <v>80</v>
      </c>
      <c r="C92" s="26" t="s">
        <v>81</v>
      </c>
      <c r="D92" s="28">
        <v>680</v>
      </c>
      <c r="E92" s="28">
        <v>548</v>
      </c>
      <c r="F92" s="28">
        <v>484</v>
      </c>
      <c r="G92" s="29">
        <f t="shared" si="2"/>
        <v>0.711764705882353</v>
      </c>
      <c r="H92" s="29">
        <f t="shared" si="3"/>
        <v>0.8832116788321168</v>
      </c>
      <c r="I92" s="37"/>
    </row>
    <row r="93" spans="1:9" s="31" customFormat="1" ht="70.5" customHeight="1" hidden="1">
      <c r="A93" s="26"/>
      <c r="B93" s="40" t="s">
        <v>110</v>
      </c>
      <c r="C93" s="46" t="s">
        <v>109</v>
      </c>
      <c r="D93" s="28">
        <v>0</v>
      </c>
      <c r="E93" s="28">
        <v>0</v>
      </c>
      <c r="F93" s="28">
        <v>0</v>
      </c>
      <c r="G93" s="29" t="e">
        <f t="shared" si="2"/>
        <v>#DIV/0!</v>
      </c>
      <c r="H93" s="29" t="e">
        <f t="shared" si="3"/>
        <v>#DIV/0!</v>
      </c>
      <c r="I93" s="37"/>
    </row>
    <row r="94" spans="1:9" s="31" customFormat="1" ht="37.5" customHeight="1">
      <c r="A94" s="26"/>
      <c r="B94" s="40" t="s">
        <v>66</v>
      </c>
      <c r="C94" s="26" t="s">
        <v>82</v>
      </c>
      <c r="D94" s="28">
        <v>3.3</v>
      </c>
      <c r="E94" s="28">
        <v>3.3</v>
      </c>
      <c r="F94" s="28">
        <v>2.7</v>
      </c>
      <c r="G94" s="29">
        <f t="shared" si="2"/>
        <v>0.8181818181818182</v>
      </c>
      <c r="H94" s="29">
        <f t="shared" si="3"/>
        <v>0.8181818181818182</v>
      </c>
      <c r="I94" s="37"/>
    </row>
    <row r="95" spans="1:9" s="31" customFormat="1" ht="51" customHeight="1">
      <c r="A95" s="26"/>
      <c r="B95" s="40" t="s">
        <v>121</v>
      </c>
      <c r="C95" s="26" t="s">
        <v>120</v>
      </c>
      <c r="D95" s="28">
        <v>5</v>
      </c>
      <c r="E95" s="28">
        <v>5</v>
      </c>
      <c r="F95" s="28">
        <v>5</v>
      </c>
      <c r="G95" s="29">
        <f t="shared" si="2"/>
        <v>1</v>
      </c>
      <c r="H95" s="29">
        <f t="shared" si="3"/>
        <v>1</v>
      </c>
      <c r="I95" s="37"/>
    </row>
    <row r="96" spans="1:8" ht="18.75" customHeight="1">
      <c r="A96" s="10" t="s">
        <v>31</v>
      </c>
      <c r="B96" s="14" t="s">
        <v>76</v>
      </c>
      <c r="C96" s="10"/>
      <c r="D96" s="11">
        <f>D97+D102</f>
        <v>4705</v>
      </c>
      <c r="E96" s="11">
        <f>E97+E102</f>
        <v>4615.700000000001</v>
      </c>
      <c r="F96" s="11">
        <f>F97+F102</f>
        <v>1182.9</v>
      </c>
      <c r="G96" s="12">
        <f t="shared" si="2"/>
        <v>0.251413390010627</v>
      </c>
      <c r="H96" s="12">
        <f t="shared" si="3"/>
        <v>0.2562774877050068</v>
      </c>
    </row>
    <row r="97" spans="1:8" ht="51" customHeight="1" hidden="1">
      <c r="A97" s="10"/>
      <c r="B97" s="15" t="s">
        <v>97</v>
      </c>
      <c r="C97" s="10" t="s">
        <v>87</v>
      </c>
      <c r="D97" s="11">
        <f>D99+D100+D101+D98</f>
        <v>2705</v>
      </c>
      <c r="E97" s="11">
        <f>E99+E100+E101+E98</f>
        <v>2615.7000000000003</v>
      </c>
      <c r="F97" s="11">
        <f>F99+F100+F101+F98</f>
        <v>1182.9</v>
      </c>
      <c r="G97" s="12">
        <f t="shared" si="2"/>
        <v>0.43730129390018485</v>
      </c>
      <c r="H97" s="12">
        <f t="shared" si="3"/>
        <v>0.4522307604083037</v>
      </c>
    </row>
    <row r="98" spans="1:9" s="31" customFormat="1" ht="39.75" customHeight="1">
      <c r="A98" s="26"/>
      <c r="B98" s="40" t="s">
        <v>225</v>
      </c>
      <c r="C98" s="47" t="s">
        <v>224</v>
      </c>
      <c r="D98" s="28">
        <v>554.6</v>
      </c>
      <c r="E98" s="28">
        <v>465.3</v>
      </c>
      <c r="F98" s="28">
        <v>554.6</v>
      </c>
      <c r="G98" s="29">
        <f t="shared" si="2"/>
        <v>1</v>
      </c>
      <c r="H98" s="29">
        <f t="shared" si="3"/>
        <v>1.191919191919192</v>
      </c>
      <c r="I98" s="37"/>
    </row>
    <row r="99" spans="1:9" s="31" customFormat="1" ht="27" customHeight="1">
      <c r="A99" s="26"/>
      <c r="B99" s="40" t="s">
        <v>188</v>
      </c>
      <c r="C99" s="48" t="s">
        <v>186</v>
      </c>
      <c r="D99" s="28">
        <v>359.4</v>
      </c>
      <c r="E99" s="28">
        <v>359.4</v>
      </c>
      <c r="F99" s="28">
        <v>328.3</v>
      </c>
      <c r="G99" s="29">
        <f t="shared" si="2"/>
        <v>0.9134668892598776</v>
      </c>
      <c r="H99" s="29">
        <f t="shared" si="3"/>
        <v>0.9134668892598776</v>
      </c>
      <c r="I99" s="37"/>
    </row>
    <row r="100" spans="1:9" s="31" customFormat="1" ht="71.25" customHeight="1" hidden="1">
      <c r="A100" s="26"/>
      <c r="B100" s="40" t="s">
        <v>189</v>
      </c>
      <c r="C100" s="48" t="s">
        <v>187</v>
      </c>
      <c r="D100" s="28">
        <v>0</v>
      </c>
      <c r="E100" s="28">
        <v>0</v>
      </c>
      <c r="F100" s="28">
        <v>0</v>
      </c>
      <c r="G100" s="29" t="e">
        <f t="shared" si="2"/>
        <v>#DIV/0!</v>
      </c>
      <c r="H100" s="29" t="e">
        <f t="shared" si="3"/>
        <v>#DIV/0!</v>
      </c>
      <c r="I100" s="37"/>
    </row>
    <row r="101" spans="1:9" s="31" customFormat="1" ht="71.25" customHeight="1">
      <c r="A101" s="26"/>
      <c r="B101" s="40" t="s">
        <v>215</v>
      </c>
      <c r="C101" s="48" t="s">
        <v>214</v>
      </c>
      <c r="D101" s="28">
        <v>1791</v>
      </c>
      <c r="E101" s="28">
        <v>1791</v>
      </c>
      <c r="F101" s="28">
        <v>300</v>
      </c>
      <c r="G101" s="29">
        <f t="shared" si="2"/>
        <v>0.16750418760469013</v>
      </c>
      <c r="H101" s="29">
        <f t="shared" si="3"/>
        <v>0.16750418760469013</v>
      </c>
      <c r="I101" s="37"/>
    </row>
    <row r="102" spans="1:9" s="31" customFormat="1" ht="37.5" customHeight="1">
      <c r="A102" s="26"/>
      <c r="B102" s="40" t="s">
        <v>217</v>
      </c>
      <c r="C102" s="49" t="s">
        <v>216</v>
      </c>
      <c r="D102" s="28">
        <v>2000</v>
      </c>
      <c r="E102" s="28">
        <v>2000</v>
      </c>
      <c r="F102" s="28">
        <v>0</v>
      </c>
      <c r="G102" s="29">
        <f t="shared" si="2"/>
        <v>0</v>
      </c>
      <c r="H102" s="29">
        <f t="shared" si="3"/>
        <v>0</v>
      </c>
      <c r="I102" s="37"/>
    </row>
    <row r="103" spans="1:8" ht="15" customHeight="1">
      <c r="A103" s="10" t="s">
        <v>14</v>
      </c>
      <c r="B103" s="13" t="s">
        <v>15</v>
      </c>
      <c r="C103" s="10"/>
      <c r="D103" s="11">
        <f>D104+D130+D139</f>
        <v>42231.600000000006</v>
      </c>
      <c r="E103" s="11">
        <f>E104+E130+E139</f>
        <v>39020.3</v>
      </c>
      <c r="F103" s="11">
        <f>F104+F130+F139</f>
        <v>32293.600000000002</v>
      </c>
      <c r="G103" s="12">
        <f t="shared" si="2"/>
        <v>0.7646785819149641</v>
      </c>
      <c r="H103" s="12">
        <f t="shared" si="3"/>
        <v>0.8276102438986886</v>
      </c>
    </row>
    <row r="104" spans="1:8" ht="52.5" customHeight="1">
      <c r="A104" s="10"/>
      <c r="B104" s="13" t="s">
        <v>266</v>
      </c>
      <c r="C104" s="10" t="s">
        <v>146</v>
      </c>
      <c r="D104" s="11">
        <f>D105+D106+D107+D108+D109+D110+D111+D112+D113+D114+D115+D116+D117+D120+D119+D121+D122+D123+D124+D118+D125</f>
        <v>29224.5</v>
      </c>
      <c r="E104" s="11">
        <f>E105+E106+E107+E108+E109+E110+E111+E112+E113+E114+E115+E116+E117+E120+E119+E121+E122+E123+E124+E118+E125</f>
        <v>26013.2</v>
      </c>
      <c r="F104" s="11">
        <f>F105+F106+F107+F108+F109+F110+F111+F112+F113+F114+F115+F116+F117+F120+F119+F121+F122+F123+F124+F118+F125</f>
        <v>21090.400000000005</v>
      </c>
      <c r="G104" s="12">
        <f t="shared" si="2"/>
        <v>0.7216684631045871</v>
      </c>
      <c r="H104" s="12">
        <f t="shared" si="3"/>
        <v>0.8107576153645074</v>
      </c>
    </row>
    <row r="105" spans="1:9" s="31" customFormat="1" ht="53.25" customHeight="1">
      <c r="A105" s="26"/>
      <c r="B105" s="40" t="s">
        <v>198</v>
      </c>
      <c r="C105" s="50" t="s">
        <v>190</v>
      </c>
      <c r="D105" s="28">
        <v>150.5</v>
      </c>
      <c r="E105" s="28">
        <v>150.5</v>
      </c>
      <c r="F105" s="28">
        <v>150.4</v>
      </c>
      <c r="G105" s="29">
        <f aca="true" t="shared" si="4" ref="G105:G158">F105/D105</f>
        <v>0.9993355481727575</v>
      </c>
      <c r="H105" s="29">
        <f aca="true" t="shared" si="5" ref="H105:H158">F105/E105</f>
        <v>0.9993355481727575</v>
      </c>
      <c r="I105" s="37"/>
    </row>
    <row r="106" spans="1:9" s="31" customFormat="1" ht="33.75" customHeight="1">
      <c r="A106" s="26"/>
      <c r="B106" s="40" t="s">
        <v>199</v>
      </c>
      <c r="C106" s="50" t="s">
        <v>191</v>
      </c>
      <c r="D106" s="28">
        <v>600</v>
      </c>
      <c r="E106" s="28">
        <v>420</v>
      </c>
      <c r="F106" s="28">
        <v>419.8</v>
      </c>
      <c r="G106" s="29">
        <f t="shared" si="4"/>
        <v>0.6996666666666667</v>
      </c>
      <c r="H106" s="29">
        <f t="shared" si="5"/>
        <v>0.9995238095238096</v>
      </c>
      <c r="I106" s="37"/>
    </row>
    <row r="107" spans="1:9" s="31" customFormat="1" ht="36.75" customHeight="1">
      <c r="A107" s="26"/>
      <c r="B107" s="40" t="s">
        <v>132</v>
      </c>
      <c r="C107" s="50" t="s">
        <v>131</v>
      </c>
      <c r="D107" s="28">
        <v>400</v>
      </c>
      <c r="E107" s="28">
        <v>400</v>
      </c>
      <c r="F107" s="28">
        <v>280</v>
      </c>
      <c r="G107" s="29">
        <f t="shared" si="4"/>
        <v>0.7</v>
      </c>
      <c r="H107" s="29">
        <f t="shared" si="5"/>
        <v>0.7</v>
      </c>
      <c r="I107" s="37"/>
    </row>
    <row r="108" spans="1:9" s="31" customFormat="1" ht="27.75" customHeight="1">
      <c r="A108" s="26"/>
      <c r="B108" s="40" t="s">
        <v>134</v>
      </c>
      <c r="C108" s="50" t="s">
        <v>133</v>
      </c>
      <c r="D108" s="28">
        <v>970</v>
      </c>
      <c r="E108" s="28">
        <v>835</v>
      </c>
      <c r="F108" s="28">
        <v>600</v>
      </c>
      <c r="G108" s="29">
        <f t="shared" si="4"/>
        <v>0.6185567010309279</v>
      </c>
      <c r="H108" s="29">
        <f t="shared" si="5"/>
        <v>0.718562874251497</v>
      </c>
      <c r="I108" s="37"/>
    </row>
    <row r="109" spans="1:9" s="31" customFormat="1" ht="40.5" customHeight="1">
      <c r="A109" s="26"/>
      <c r="B109" s="40" t="s">
        <v>148</v>
      </c>
      <c r="C109" s="50" t="s">
        <v>147</v>
      </c>
      <c r="D109" s="28">
        <v>270</v>
      </c>
      <c r="E109" s="28">
        <v>270</v>
      </c>
      <c r="F109" s="28">
        <v>269.7</v>
      </c>
      <c r="G109" s="29">
        <f t="shared" si="4"/>
        <v>0.9988888888888888</v>
      </c>
      <c r="H109" s="29">
        <f t="shared" si="5"/>
        <v>0.9988888888888888</v>
      </c>
      <c r="I109" s="37"/>
    </row>
    <row r="110" spans="1:9" s="31" customFormat="1" ht="33.75" customHeight="1">
      <c r="A110" s="26"/>
      <c r="B110" s="40" t="s">
        <v>150</v>
      </c>
      <c r="C110" s="50" t="s">
        <v>149</v>
      </c>
      <c r="D110" s="28">
        <v>30</v>
      </c>
      <c r="E110" s="28">
        <v>30</v>
      </c>
      <c r="F110" s="28">
        <v>29.8</v>
      </c>
      <c r="G110" s="29">
        <f t="shared" si="4"/>
        <v>0.9933333333333334</v>
      </c>
      <c r="H110" s="29">
        <f t="shared" si="5"/>
        <v>0.9933333333333334</v>
      </c>
      <c r="I110" s="37"/>
    </row>
    <row r="111" spans="1:9" s="31" customFormat="1" ht="37.5" customHeight="1">
      <c r="A111" s="26"/>
      <c r="B111" s="40" t="s">
        <v>136</v>
      </c>
      <c r="C111" s="50" t="s">
        <v>135</v>
      </c>
      <c r="D111" s="28">
        <v>14385.6</v>
      </c>
      <c r="E111" s="28">
        <v>13424.1</v>
      </c>
      <c r="F111" s="28">
        <v>12713.1</v>
      </c>
      <c r="G111" s="29">
        <f t="shared" si="4"/>
        <v>0.8837379045712379</v>
      </c>
      <c r="H111" s="29">
        <f t="shared" si="5"/>
        <v>0.9470355554562317</v>
      </c>
      <c r="I111" s="37"/>
    </row>
    <row r="112" spans="1:9" s="31" customFormat="1" ht="52.5" customHeight="1">
      <c r="A112" s="26"/>
      <c r="B112" s="40" t="s">
        <v>138</v>
      </c>
      <c r="C112" s="50" t="s">
        <v>137</v>
      </c>
      <c r="D112" s="28">
        <v>232.2</v>
      </c>
      <c r="E112" s="28">
        <v>232.2</v>
      </c>
      <c r="F112" s="28">
        <v>232.2</v>
      </c>
      <c r="G112" s="29">
        <f t="shared" si="4"/>
        <v>1</v>
      </c>
      <c r="H112" s="29">
        <f t="shared" si="5"/>
        <v>1</v>
      </c>
      <c r="I112" s="37"/>
    </row>
    <row r="113" spans="1:9" s="31" customFormat="1" ht="26.25" customHeight="1">
      <c r="A113" s="26"/>
      <c r="B113" s="40" t="s">
        <v>140</v>
      </c>
      <c r="C113" s="50" t="s">
        <v>139</v>
      </c>
      <c r="D113" s="28">
        <v>100</v>
      </c>
      <c r="E113" s="28">
        <v>70</v>
      </c>
      <c r="F113" s="28">
        <v>70</v>
      </c>
      <c r="G113" s="29">
        <f t="shared" si="4"/>
        <v>0.7</v>
      </c>
      <c r="H113" s="29">
        <f t="shared" si="5"/>
        <v>1</v>
      </c>
      <c r="I113" s="37"/>
    </row>
    <row r="114" spans="1:9" s="31" customFormat="1" ht="40.5" customHeight="1">
      <c r="A114" s="26"/>
      <c r="B114" s="40" t="s">
        <v>142</v>
      </c>
      <c r="C114" s="50" t="s">
        <v>141</v>
      </c>
      <c r="D114" s="28">
        <v>5500</v>
      </c>
      <c r="E114" s="28">
        <v>4050.8</v>
      </c>
      <c r="F114" s="28">
        <v>3638</v>
      </c>
      <c r="G114" s="29">
        <f t="shared" si="4"/>
        <v>0.6614545454545454</v>
      </c>
      <c r="H114" s="29">
        <f t="shared" si="5"/>
        <v>0.8980942036141009</v>
      </c>
      <c r="I114" s="37"/>
    </row>
    <row r="115" spans="1:9" s="31" customFormat="1" ht="54" customHeight="1">
      <c r="A115" s="26"/>
      <c r="B115" s="40" t="s">
        <v>200</v>
      </c>
      <c r="C115" s="50" t="s">
        <v>143</v>
      </c>
      <c r="D115" s="28">
        <v>1600</v>
      </c>
      <c r="E115" s="28">
        <v>1384.8</v>
      </c>
      <c r="F115" s="28">
        <v>1001.5</v>
      </c>
      <c r="G115" s="29">
        <f t="shared" si="4"/>
        <v>0.6259375</v>
      </c>
      <c r="H115" s="29">
        <f t="shared" si="5"/>
        <v>0.723209127671866</v>
      </c>
      <c r="I115" s="37"/>
    </row>
    <row r="116" spans="1:9" s="31" customFormat="1" ht="40.5" customHeight="1">
      <c r="A116" s="26"/>
      <c r="B116" s="40" t="s">
        <v>145</v>
      </c>
      <c r="C116" s="50" t="s">
        <v>144</v>
      </c>
      <c r="D116" s="28">
        <v>15</v>
      </c>
      <c r="E116" s="28">
        <v>10.5</v>
      </c>
      <c r="F116" s="28">
        <v>0</v>
      </c>
      <c r="G116" s="29">
        <f t="shared" si="4"/>
        <v>0</v>
      </c>
      <c r="H116" s="29">
        <f t="shared" si="5"/>
        <v>0</v>
      </c>
      <c r="I116" s="37"/>
    </row>
    <row r="117" spans="1:9" s="31" customFormat="1" ht="53.25" customHeight="1">
      <c r="A117" s="26"/>
      <c r="B117" s="40" t="s">
        <v>172</v>
      </c>
      <c r="C117" s="50" t="s">
        <v>171</v>
      </c>
      <c r="D117" s="28">
        <v>81.3</v>
      </c>
      <c r="E117" s="28">
        <v>81.3</v>
      </c>
      <c r="F117" s="28">
        <v>81.3</v>
      </c>
      <c r="G117" s="29">
        <f t="shared" si="4"/>
        <v>1</v>
      </c>
      <c r="H117" s="29">
        <f t="shared" si="5"/>
        <v>1</v>
      </c>
      <c r="I117" s="37"/>
    </row>
    <row r="118" spans="1:9" s="31" customFormat="1" ht="30" customHeight="1">
      <c r="A118" s="26"/>
      <c r="B118" s="40" t="s">
        <v>152</v>
      </c>
      <c r="C118" s="50" t="s">
        <v>207</v>
      </c>
      <c r="D118" s="28">
        <v>250</v>
      </c>
      <c r="E118" s="28">
        <v>250</v>
      </c>
      <c r="F118" s="28">
        <v>250</v>
      </c>
      <c r="G118" s="29">
        <f t="shared" si="4"/>
        <v>1</v>
      </c>
      <c r="H118" s="29">
        <f t="shared" si="5"/>
        <v>1</v>
      </c>
      <c r="I118" s="37"/>
    </row>
    <row r="119" spans="1:9" s="31" customFormat="1" ht="37.5" customHeight="1">
      <c r="A119" s="26"/>
      <c r="B119" s="40" t="s">
        <v>201</v>
      </c>
      <c r="C119" s="50" t="s">
        <v>192</v>
      </c>
      <c r="D119" s="28">
        <v>890</v>
      </c>
      <c r="E119" s="28">
        <v>890</v>
      </c>
      <c r="F119" s="28">
        <v>0</v>
      </c>
      <c r="G119" s="29">
        <f t="shared" si="4"/>
        <v>0</v>
      </c>
      <c r="H119" s="29">
        <f t="shared" si="5"/>
        <v>0</v>
      </c>
      <c r="I119" s="37"/>
    </row>
    <row r="120" spans="1:9" s="31" customFormat="1" ht="31.5" customHeight="1">
      <c r="A120" s="26"/>
      <c r="B120" s="40" t="s">
        <v>202</v>
      </c>
      <c r="C120" s="50" t="s">
        <v>193</v>
      </c>
      <c r="D120" s="28">
        <v>900</v>
      </c>
      <c r="E120" s="28">
        <v>900</v>
      </c>
      <c r="F120" s="28">
        <v>899.9</v>
      </c>
      <c r="G120" s="29">
        <f t="shared" si="4"/>
        <v>0.9998888888888888</v>
      </c>
      <c r="H120" s="29">
        <f t="shared" si="5"/>
        <v>0.9998888888888888</v>
      </c>
      <c r="I120" s="37"/>
    </row>
    <row r="121" spans="1:9" s="31" customFormat="1" ht="33" customHeight="1">
      <c r="A121" s="26"/>
      <c r="B121" s="40" t="s">
        <v>203</v>
      </c>
      <c r="C121" s="50" t="s">
        <v>194</v>
      </c>
      <c r="D121" s="28">
        <v>130</v>
      </c>
      <c r="E121" s="28">
        <v>130</v>
      </c>
      <c r="F121" s="28">
        <v>38.2</v>
      </c>
      <c r="G121" s="29">
        <f t="shared" si="4"/>
        <v>0.29384615384615387</v>
      </c>
      <c r="H121" s="29">
        <f t="shared" si="5"/>
        <v>0.29384615384615387</v>
      </c>
      <c r="I121" s="37"/>
    </row>
    <row r="122" spans="1:9" s="31" customFormat="1" ht="55.5" customHeight="1">
      <c r="A122" s="26"/>
      <c r="B122" s="40" t="s">
        <v>204</v>
      </c>
      <c r="C122" s="50" t="s">
        <v>195</v>
      </c>
      <c r="D122" s="28">
        <v>179</v>
      </c>
      <c r="E122" s="28">
        <v>179</v>
      </c>
      <c r="F122" s="28">
        <v>178.7</v>
      </c>
      <c r="G122" s="29">
        <f t="shared" si="4"/>
        <v>0.9983240223463686</v>
      </c>
      <c r="H122" s="29">
        <f t="shared" si="5"/>
        <v>0.9983240223463686</v>
      </c>
      <c r="I122" s="37"/>
    </row>
    <row r="123" spans="1:9" s="31" customFormat="1" ht="72" customHeight="1">
      <c r="A123" s="26"/>
      <c r="B123" s="40" t="s">
        <v>268</v>
      </c>
      <c r="C123" s="50" t="s">
        <v>196</v>
      </c>
      <c r="D123" s="28">
        <v>450.9</v>
      </c>
      <c r="E123" s="28">
        <v>245</v>
      </c>
      <c r="F123" s="28">
        <v>225.4</v>
      </c>
      <c r="G123" s="29">
        <f t="shared" si="4"/>
        <v>0.4998891106675538</v>
      </c>
      <c r="H123" s="29">
        <f t="shared" si="5"/>
        <v>0.92</v>
      </c>
      <c r="I123" s="37"/>
    </row>
    <row r="124" spans="1:9" s="31" customFormat="1" ht="39" customHeight="1">
      <c r="A124" s="26"/>
      <c r="B124" s="40" t="s">
        <v>205</v>
      </c>
      <c r="C124" s="50" t="s">
        <v>197</v>
      </c>
      <c r="D124" s="28">
        <v>100</v>
      </c>
      <c r="E124" s="28">
        <v>70</v>
      </c>
      <c r="F124" s="28">
        <v>12.4</v>
      </c>
      <c r="G124" s="29">
        <f t="shared" si="4"/>
        <v>0.124</v>
      </c>
      <c r="H124" s="29">
        <f t="shared" si="5"/>
        <v>0.17714285714285716</v>
      </c>
      <c r="I124" s="37"/>
    </row>
    <row r="125" spans="1:8" ht="90" customHeight="1">
      <c r="A125" s="10"/>
      <c r="B125" s="32" t="s">
        <v>269</v>
      </c>
      <c r="C125" s="51">
        <v>8303900000</v>
      </c>
      <c r="D125" s="11">
        <f>D127+D128+D129+D126</f>
        <v>1990</v>
      </c>
      <c r="E125" s="11">
        <f>E127+E128+E129+E126</f>
        <v>1990</v>
      </c>
      <c r="F125" s="11">
        <f>F127+F128+F129+F126</f>
        <v>0</v>
      </c>
      <c r="G125" s="12">
        <f t="shared" si="4"/>
        <v>0</v>
      </c>
      <c r="H125" s="12">
        <f t="shared" si="5"/>
        <v>0</v>
      </c>
    </row>
    <row r="126" spans="1:8" ht="64.5" customHeight="1" hidden="1">
      <c r="A126" s="10"/>
      <c r="B126" s="15" t="s">
        <v>233</v>
      </c>
      <c r="C126" s="51"/>
      <c r="D126" s="11">
        <v>1640</v>
      </c>
      <c r="E126" s="11">
        <v>1640</v>
      </c>
      <c r="F126" s="11">
        <v>0</v>
      </c>
      <c r="G126" s="12">
        <f t="shared" si="4"/>
        <v>0</v>
      </c>
      <c r="H126" s="12">
        <f t="shared" si="5"/>
        <v>0</v>
      </c>
    </row>
    <row r="127" spans="1:8" ht="112.5" customHeight="1" hidden="1">
      <c r="A127" s="10"/>
      <c r="B127" s="15" t="s">
        <v>155</v>
      </c>
      <c r="C127" s="52" t="s">
        <v>208</v>
      </c>
      <c r="D127" s="11">
        <v>200</v>
      </c>
      <c r="E127" s="11">
        <v>200</v>
      </c>
      <c r="F127" s="11">
        <v>0</v>
      </c>
      <c r="G127" s="12">
        <f t="shared" si="4"/>
        <v>0</v>
      </c>
      <c r="H127" s="12">
        <f t="shared" si="5"/>
        <v>0</v>
      </c>
    </row>
    <row r="128" spans="1:8" ht="119.25" customHeight="1" hidden="1">
      <c r="A128" s="10"/>
      <c r="B128" s="15" t="s">
        <v>211</v>
      </c>
      <c r="C128" s="52" t="s">
        <v>209</v>
      </c>
      <c r="D128" s="11">
        <v>100</v>
      </c>
      <c r="E128" s="11">
        <v>100</v>
      </c>
      <c r="F128" s="11">
        <v>0</v>
      </c>
      <c r="G128" s="12">
        <f t="shared" si="4"/>
        <v>0</v>
      </c>
      <c r="H128" s="12">
        <f t="shared" si="5"/>
        <v>0</v>
      </c>
    </row>
    <row r="129" spans="1:8" ht="117.75" customHeight="1" hidden="1">
      <c r="A129" s="10"/>
      <c r="B129" s="15" t="s">
        <v>156</v>
      </c>
      <c r="C129" s="52" t="s">
        <v>210</v>
      </c>
      <c r="D129" s="11">
        <v>50</v>
      </c>
      <c r="E129" s="11">
        <v>50</v>
      </c>
      <c r="F129" s="11">
        <v>0</v>
      </c>
      <c r="G129" s="12">
        <f t="shared" si="4"/>
        <v>0</v>
      </c>
      <c r="H129" s="12">
        <f t="shared" si="5"/>
        <v>0</v>
      </c>
    </row>
    <row r="130" spans="1:8" ht="74.25" customHeight="1">
      <c r="A130" s="10"/>
      <c r="B130" s="13" t="s">
        <v>270</v>
      </c>
      <c r="C130" s="10" t="s">
        <v>113</v>
      </c>
      <c r="D130" s="11">
        <f>D135+D132</f>
        <v>12285.3</v>
      </c>
      <c r="E130" s="11">
        <f>E135+E132</f>
        <v>12285.3</v>
      </c>
      <c r="F130" s="11">
        <f>F135+F132</f>
        <v>10831.4</v>
      </c>
      <c r="G130" s="12">
        <f t="shared" si="4"/>
        <v>0.8816553116326016</v>
      </c>
      <c r="H130" s="12">
        <f t="shared" si="5"/>
        <v>0.8816553116326016</v>
      </c>
    </row>
    <row r="131" spans="1:8" ht="81.75" customHeight="1" hidden="1">
      <c r="A131" s="10"/>
      <c r="B131" s="15" t="s">
        <v>161</v>
      </c>
      <c r="C131" s="10" t="s">
        <v>160</v>
      </c>
      <c r="D131" s="11">
        <v>0</v>
      </c>
      <c r="E131" s="11">
        <v>0</v>
      </c>
      <c r="F131" s="11">
        <v>0</v>
      </c>
      <c r="G131" s="12" t="e">
        <f t="shared" si="4"/>
        <v>#DIV/0!</v>
      </c>
      <c r="H131" s="12" t="e">
        <f t="shared" si="5"/>
        <v>#DIV/0!</v>
      </c>
    </row>
    <row r="132" spans="1:8" ht="115.5">
      <c r="A132" s="10"/>
      <c r="B132" s="32" t="s">
        <v>219</v>
      </c>
      <c r="C132" s="10" t="s">
        <v>218</v>
      </c>
      <c r="D132" s="11">
        <v>462.5</v>
      </c>
      <c r="E132" s="11">
        <v>462.5</v>
      </c>
      <c r="F132" s="11">
        <v>162.5</v>
      </c>
      <c r="G132" s="12">
        <f t="shared" si="4"/>
        <v>0.35135135135135137</v>
      </c>
      <c r="H132" s="12">
        <f t="shared" si="5"/>
        <v>0.35135135135135137</v>
      </c>
    </row>
    <row r="133" spans="1:8" ht="64.5" customHeight="1" hidden="1">
      <c r="A133" s="10"/>
      <c r="B133" s="15" t="s">
        <v>168</v>
      </c>
      <c r="C133" s="53" t="s">
        <v>159</v>
      </c>
      <c r="D133" s="11">
        <v>0</v>
      </c>
      <c r="E133" s="11">
        <v>0</v>
      </c>
      <c r="F133" s="11">
        <v>0</v>
      </c>
      <c r="G133" s="12" t="e">
        <f t="shared" si="4"/>
        <v>#DIV/0!</v>
      </c>
      <c r="H133" s="12" t="e">
        <f t="shared" si="5"/>
        <v>#DIV/0!</v>
      </c>
    </row>
    <row r="134" spans="1:8" ht="63" customHeight="1" hidden="1">
      <c r="A134" s="10"/>
      <c r="B134" s="15" t="s">
        <v>167</v>
      </c>
      <c r="C134" s="53" t="s">
        <v>159</v>
      </c>
      <c r="D134" s="11">
        <v>0</v>
      </c>
      <c r="E134" s="11">
        <v>0</v>
      </c>
      <c r="F134" s="11">
        <v>0</v>
      </c>
      <c r="G134" s="12" t="e">
        <f t="shared" si="4"/>
        <v>#DIV/0!</v>
      </c>
      <c r="H134" s="12" t="e">
        <f t="shared" si="5"/>
        <v>#DIV/0!</v>
      </c>
    </row>
    <row r="135" spans="1:8" ht="39.75" customHeight="1">
      <c r="A135" s="10"/>
      <c r="B135" s="32" t="s">
        <v>271</v>
      </c>
      <c r="C135" s="53">
        <v>8420000000</v>
      </c>
      <c r="D135" s="11">
        <f>D136+D137+D138</f>
        <v>11822.8</v>
      </c>
      <c r="E135" s="11">
        <f>E136+E137+E138</f>
        <v>11822.8</v>
      </c>
      <c r="F135" s="11">
        <f>F136+F137+F138</f>
        <v>10668.9</v>
      </c>
      <c r="G135" s="12">
        <f t="shared" si="4"/>
        <v>0.9024004465947153</v>
      </c>
      <c r="H135" s="12">
        <f t="shared" si="5"/>
        <v>0.9024004465947153</v>
      </c>
    </row>
    <row r="136" spans="1:8" ht="69.75" customHeight="1" hidden="1">
      <c r="A136" s="10"/>
      <c r="B136" s="15" t="s">
        <v>169</v>
      </c>
      <c r="C136" s="53" t="s">
        <v>221</v>
      </c>
      <c r="D136" s="11">
        <v>9890</v>
      </c>
      <c r="E136" s="11">
        <v>9890</v>
      </c>
      <c r="F136" s="11">
        <v>9890</v>
      </c>
      <c r="G136" s="12">
        <f t="shared" si="4"/>
        <v>1</v>
      </c>
      <c r="H136" s="12">
        <f t="shared" si="5"/>
        <v>1</v>
      </c>
    </row>
    <row r="137" spans="1:8" ht="65.25" customHeight="1" hidden="1">
      <c r="A137" s="10"/>
      <c r="B137" s="15" t="s">
        <v>222</v>
      </c>
      <c r="C137" s="53" t="s">
        <v>221</v>
      </c>
      <c r="D137" s="11">
        <v>201.8</v>
      </c>
      <c r="E137" s="11">
        <v>201.8</v>
      </c>
      <c r="F137" s="11">
        <v>201.8</v>
      </c>
      <c r="G137" s="12">
        <f t="shared" si="4"/>
        <v>1</v>
      </c>
      <c r="H137" s="12">
        <f t="shared" si="5"/>
        <v>1</v>
      </c>
    </row>
    <row r="138" spans="1:8" ht="65.25" customHeight="1" hidden="1">
      <c r="A138" s="10"/>
      <c r="B138" s="15" t="s">
        <v>170</v>
      </c>
      <c r="C138" s="53" t="s">
        <v>220</v>
      </c>
      <c r="D138" s="11">
        <v>1731</v>
      </c>
      <c r="E138" s="11">
        <v>1731</v>
      </c>
      <c r="F138" s="11">
        <v>577.1</v>
      </c>
      <c r="G138" s="12">
        <f t="shared" si="4"/>
        <v>0.3333911034084344</v>
      </c>
      <c r="H138" s="12">
        <f t="shared" si="5"/>
        <v>0.3333911034084344</v>
      </c>
    </row>
    <row r="139" spans="1:8" ht="56.25" customHeight="1">
      <c r="A139" s="10"/>
      <c r="B139" s="13" t="s">
        <v>272</v>
      </c>
      <c r="C139" s="53">
        <v>8900000000</v>
      </c>
      <c r="D139" s="11">
        <f>D141+D140+D142</f>
        <v>721.8</v>
      </c>
      <c r="E139" s="11">
        <f>E141+E140+E142</f>
        <v>721.8</v>
      </c>
      <c r="F139" s="11">
        <f>F141+F140+F142</f>
        <v>371.8</v>
      </c>
      <c r="G139" s="12">
        <f t="shared" si="4"/>
        <v>0.5151011360487671</v>
      </c>
      <c r="H139" s="12">
        <f t="shared" si="5"/>
        <v>0.5151011360487671</v>
      </c>
    </row>
    <row r="140" spans="1:9" s="31" customFormat="1" ht="118.5" customHeight="1">
      <c r="A140" s="26"/>
      <c r="B140" s="40" t="s">
        <v>231</v>
      </c>
      <c r="C140" s="54" t="s">
        <v>230</v>
      </c>
      <c r="D140" s="28">
        <v>400</v>
      </c>
      <c r="E140" s="28">
        <v>400</v>
      </c>
      <c r="F140" s="28">
        <v>50</v>
      </c>
      <c r="G140" s="29">
        <f t="shared" si="4"/>
        <v>0.125</v>
      </c>
      <c r="H140" s="29">
        <f t="shared" si="5"/>
        <v>0.125</v>
      </c>
      <c r="I140" s="37"/>
    </row>
    <row r="141" spans="1:9" s="31" customFormat="1" ht="75.75" customHeight="1">
      <c r="A141" s="26"/>
      <c r="B141" s="40" t="s">
        <v>273</v>
      </c>
      <c r="C141" s="55" t="s">
        <v>226</v>
      </c>
      <c r="D141" s="28">
        <v>18.7</v>
      </c>
      <c r="E141" s="28">
        <v>18.7</v>
      </c>
      <c r="F141" s="28">
        <v>18.7</v>
      </c>
      <c r="G141" s="29">
        <f t="shared" si="4"/>
        <v>1</v>
      </c>
      <c r="H141" s="29">
        <f t="shared" si="5"/>
        <v>1</v>
      </c>
      <c r="I141" s="37"/>
    </row>
    <row r="142" spans="1:9" s="31" customFormat="1" ht="103.5" customHeight="1">
      <c r="A142" s="26"/>
      <c r="B142" s="40" t="s">
        <v>237</v>
      </c>
      <c r="C142" s="55">
        <v>8900100000</v>
      </c>
      <c r="D142" s="28">
        <f>D143+D144+D145</f>
        <v>303.1</v>
      </c>
      <c r="E142" s="28">
        <f>E143+E144+E145</f>
        <v>303.1</v>
      </c>
      <c r="F142" s="28">
        <f>F143+F144+F145</f>
        <v>303.1</v>
      </c>
      <c r="G142" s="29">
        <f t="shared" si="4"/>
        <v>1</v>
      </c>
      <c r="H142" s="29">
        <f t="shared" si="5"/>
        <v>1</v>
      </c>
      <c r="I142" s="37"/>
    </row>
    <row r="143" spans="1:8" ht="70.5" customHeight="1" hidden="1">
      <c r="A143" s="10"/>
      <c r="B143" s="15" t="s">
        <v>235</v>
      </c>
      <c r="C143" s="56"/>
      <c r="D143" s="11">
        <v>30.1</v>
      </c>
      <c r="E143" s="11">
        <v>30.1</v>
      </c>
      <c r="F143" s="11">
        <v>30.1</v>
      </c>
      <c r="G143" s="12">
        <f t="shared" si="4"/>
        <v>1</v>
      </c>
      <c r="H143" s="12">
        <f t="shared" si="5"/>
        <v>1</v>
      </c>
    </row>
    <row r="144" spans="1:8" ht="70.5" customHeight="1" hidden="1">
      <c r="A144" s="10"/>
      <c r="B144" s="15" t="s">
        <v>236</v>
      </c>
      <c r="C144" s="56"/>
      <c r="D144" s="11">
        <v>243</v>
      </c>
      <c r="E144" s="11">
        <v>243</v>
      </c>
      <c r="F144" s="11">
        <v>243</v>
      </c>
      <c r="G144" s="12">
        <f t="shared" si="4"/>
        <v>1</v>
      </c>
      <c r="H144" s="12">
        <f t="shared" si="5"/>
        <v>1</v>
      </c>
    </row>
    <row r="145" spans="1:8" ht="70.5" customHeight="1" hidden="1">
      <c r="A145" s="10"/>
      <c r="B145" s="15" t="s">
        <v>235</v>
      </c>
      <c r="C145" s="56"/>
      <c r="D145" s="11">
        <v>30</v>
      </c>
      <c r="E145" s="11">
        <v>30</v>
      </c>
      <c r="F145" s="11">
        <v>30</v>
      </c>
      <c r="G145" s="12">
        <f t="shared" si="4"/>
        <v>1</v>
      </c>
      <c r="H145" s="12">
        <f t="shared" si="5"/>
        <v>1</v>
      </c>
    </row>
    <row r="146" spans="1:8" ht="20.25" customHeight="1">
      <c r="A146" s="10">
        <v>1000</v>
      </c>
      <c r="B146" s="15" t="s">
        <v>16</v>
      </c>
      <c r="C146" s="10"/>
      <c r="D146" s="11">
        <f>D147+D148</f>
        <v>416</v>
      </c>
      <c r="E146" s="11">
        <f>E147+E148</f>
        <v>309.8</v>
      </c>
      <c r="F146" s="11">
        <f>F147+F148</f>
        <v>227</v>
      </c>
      <c r="G146" s="12">
        <f t="shared" si="4"/>
        <v>0.5456730769230769</v>
      </c>
      <c r="H146" s="12">
        <f t="shared" si="5"/>
        <v>0.7327307940606843</v>
      </c>
    </row>
    <row r="147" spans="1:8" ht="22.5" customHeight="1">
      <c r="A147" s="10">
        <v>1001</v>
      </c>
      <c r="B147" s="15" t="s">
        <v>74</v>
      </c>
      <c r="C147" s="10" t="s">
        <v>17</v>
      </c>
      <c r="D147" s="11">
        <v>364.7</v>
      </c>
      <c r="E147" s="11">
        <v>271.5</v>
      </c>
      <c r="F147" s="11">
        <v>188.7</v>
      </c>
      <c r="G147" s="12">
        <f t="shared" si="4"/>
        <v>0.5174115711543734</v>
      </c>
      <c r="H147" s="12">
        <f t="shared" si="5"/>
        <v>0.6950276243093922</v>
      </c>
    </row>
    <row r="148" spans="1:8" ht="39.75" customHeight="1">
      <c r="A148" s="10" t="s">
        <v>18</v>
      </c>
      <c r="B148" s="15" t="s">
        <v>119</v>
      </c>
      <c r="C148" s="10" t="s">
        <v>18</v>
      </c>
      <c r="D148" s="11">
        <v>51.3</v>
      </c>
      <c r="E148" s="11">
        <v>38.3</v>
      </c>
      <c r="F148" s="11">
        <v>38.3</v>
      </c>
      <c r="G148" s="12">
        <f t="shared" si="4"/>
        <v>0.746588693957115</v>
      </c>
      <c r="H148" s="12">
        <f t="shared" si="5"/>
        <v>1</v>
      </c>
    </row>
    <row r="149" spans="1:8" ht="24" customHeight="1">
      <c r="A149" s="10" t="s">
        <v>19</v>
      </c>
      <c r="B149" s="13" t="s">
        <v>55</v>
      </c>
      <c r="C149" s="10"/>
      <c r="D149" s="11">
        <f>D150</f>
        <v>38950.4</v>
      </c>
      <c r="E149" s="11">
        <f>E150</f>
        <v>30705.7</v>
      </c>
      <c r="F149" s="11">
        <f>F150</f>
        <v>22004.6</v>
      </c>
      <c r="G149" s="12">
        <f t="shared" si="4"/>
        <v>0.5649389993427538</v>
      </c>
      <c r="H149" s="12">
        <f t="shared" si="5"/>
        <v>0.7166291600582302</v>
      </c>
    </row>
    <row r="150" spans="1:8" ht="37.5" customHeight="1">
      <c r="A150" s="10" t="s">
        <v>20</v>
      </c>
      <c r="B150" s="14" t="s">
        <v>267</v>
      </c>
      <c r="C150" s="10" t="s">
        <v>20</v>
      </c>
      <c r="D150" s="11">
        <v>38950.4</v>
      </c>
      <c r="E150" s="11">
        <v>30705.7</v>
      </c>
      <c r="F150" s="11">
        <v>22004.6</v>
      </c>
      <c r="G150" s="12">
        <f t="shared" si="4"/>
        <v>0.5649389993427538</v>
      </c>
      <c r="H150" s="12">
        <f t="shared" si="5"/>
        <v>0.7166291600582302</v>
      </c>
    </row>
    <row r="151" spans="1:8" ht="29.25" customHeight="1" hidden="1">
      <c r="A151" s="10"/>
      <c r="B151" s="15" t="s">
        <v>174</v>
      </c>
      <c r="C151" s="10" t="s">
        <v>175</v>
      </c>
      <c r="D151" s="11">
        <v>4313.9</v>
      </c>
      <c r="E151" s="11">
        <v>3235.7</v>
      </c>
      <c r="F151" s="11">
        <v>2794.4</v>
      </c>
      <c r="G151" s="12">
        <f t="shared" si="4"/>
        <v>0.6477665221725122</v>
      </c>
      <c r="H151" s="12">
        <f t="shared" si="5"/>
        <v>0.8636152918997435</v>
      </c>
    </row>
    <row r="152" spans="1:8" ht="20.25" customHeight="1">
      <c r="A152" s="10" t="s">
        <v>56</v>
      </c>
      <c r="B152" s="13" t="s">
        <v>57</v>
      </c>
      <c r="C152" s="10"/>
      <c r="D152" s="11">
        <f>D153</f>
        <v>120</v>
      </c>
      <c r="E152" s="11">
        <f>E153</f>
        <v>63</v>
      </c>
      <c r="F152" s="11">
        <f>F153</f>
        <v>56.3</v>
      </c>
      <c r="G152" s="12">
        <f t="shared" si="4"/>
        <v>0.4691666666666666</v>
      </c>
      <c r="H152" s="12">
        <f t="shared" si="5"/>
        <v>0.8936507936507936</v>
      </c>
    </row>
    <row r="153" spans="1:8" ht="18.75" customHeight="1">
      <c r="A153" s="10" t="s">
        <v>58</v>
      </c>
      <c r="B153" s="13" t="s">
        <v>59</v>
      </c>
      <c r="C153" s="10" t="s">
        <v>58</v>
      </c>
      <c r="D153" s="11">
        <v>120</v>
      </c>
      <c r="E153" s="11">
        <v>63</v>
      </c>
      <c r="F153" s="11">
        <v>56.3</v>
      </c>
      <c r="G153" s="12">
        <f t="shared" si="4"/>
        <v>0.4691666666666666</v>
      </c>
      <c r="H153" s="12">
        <f t="shared" si="5"/>
        <v>0.8936507936507936</v>
      </c>
    </row>
    <row r="154" spans="1:8" ht="25.5" customHeight="1" hidden="1">
      <c r="A154" s="10"/>
      <c r="B154" s="15" t="s">
        <v>46</v>
      </c>
      <c r="C154" s="10"/>
      <c r="D154" s="11">
        <f>D155+D156+D157</f>
        <v>0</v>
      </c>
      <c r="E154" s="11">
        <f>E155+E156+E157</f>
        <v>0</v>
      </c>
      <c r="F154" s="11">
        <f>F155+F156+F157</f>
        <v>0</v>
      </c>
      <c r="G154" s="12" t="e">
        <f t="shared" si="4"/>
        <v>#DIV/0!</v>
      </c>
      <c r="H154" s="12" t="e">
        <f t="shared" si="5"/>
        <v>#DIV/0!</v>
      </c>
    </row>
    <row r="155" spans="1:8" ht="30" customHeight="1" hidden="1">
      <c r="A155" s="10"/>
      <c r="B155" s="15" t="s">
        <v>47</v>
      </c>
      <c r="C155" s="10" t="s">
        <v>69</v>
      </c>
      <c r="D155" s="11">
        <v>0</v>
      </c>
      <c r="E155" s="11">
        <v>0</v>
      </c>
      <c r="F155" s="11">
        <v>0</v>
      </c>
      <c r="G155" s="12" t="e">
        <f t="shared" si="4"/>
        <v>#DIV/0!</v>
      </c>
      <c r="H155" s="12" t="e">
        <f t="shared" si="5"/>
        <v>#DIV/0!</v>
      </c>
    </row>
    <row r="156" spans="1:8" ht="106.5" customHeight="1" hidden="1">
      <c r="A156" s="10"/>
      <c r="B156" s="57" t="s">
        <v>0</v>
      </c>
      <c r="C156" s="10" t="s">
        <v>64</v>
      </c>
      <c r="D156" s="11">
        <v>0</v>
      </c>
      <c r="E156" s="11">
        <v>0</v>
      </c>
      <c r="F156" s="11">
        <v>0</v>
      </c>
      <c r="G156" s="12" t="e">
        <f t="shared" si="4"/>
        <v>#DIV/0!</v>
      </c>
      <c r="H156" s="12" t="e">
        <f t="shared" si="5"/>
        <v>#DIV/0!</v>
      </c>
    </row>
    <row r="157" spans="1:8" ht="91.5" customHeight="1" hidden="1">
      <c r="A157" s="10"/>
      <c r="B157" s="57" t="s">
        <v>1</v>
      </c>
      <c r="C157" s="10" t="s">
        <v>65</v>
      </c>
      <c r="D157" s="11">
        <v>0</v>
      </c>
      <c r="E157" s="11">
        <v>0</v>
      </c>
      <c r="F157" s="11">
        <v>0</v>
      </c>
      <c r="G157" s="12" t="e">
        <f t="shared" si="4"/>
        <v>#DIV/0!</v>
      </c>
      <c r="H157" s="12" t="e">
        <f t="shared" si="5"/>
        <v>#DIV/0!</v>
      </c>
    </row>
    <row r="158" spans="1:8" ht="18.75" customHeight="1">
      <c r="A158" s="10"/>
      <c r="B158" s="15" t="s">
        <v>21</v>
      </c>
      <c r="C158" s="10"/>
      <c r="D158" s="11">
        <f>D40+D55+D68+D90+D146+D152+D154+D149</f>
        <v>115429</v>
      </c>
      <c r="E158" s="11">
        <f>E40+E55+E68+E90+E146+E152+E154+E149</f>
        <v>102786.8</v>
      </c>
      <c r="F158" s="11">
        <f>F40+F55+F68+F90+F146+F152+F154+F149</f>
        <v>70512.6</v>
      </c>
      <c r="G158" s="12">
        <f t="shared" si="4"/>
        <v>0.6108742170511744</v>
      </c>
      <c r="H158" s="12">
        <f t="shared" si="5"/>
        <v>0.686008320134492</v>
      </c>
    </row>
    <row r="159" spans="1:8" ht="16.5">
      <c r="A159" s="58"/>
      <c r="B159" s="15" t="s">
        <v>32</v>
      </c>
      <c r="C159" s="10"/>
      <c r="D159" s="59">
        <f>D154</f>
        <v>0</v>
      </c>
      <c r="E159" s="59">
        <f>E154</f>
        <v>0</v>
      </c>
      <c r="F159" s="59">
        <f>F154</f>
        <v>0</v>
      </c>
      <c r="G159" s="12">
        <v>0</v>
      </c>
      <c r="H159" s="12">
        <v>0</v>
      </c>
    </row>
    <row r="160" spans="4:6" ht="16.5" hidden="1">
      <c r="D160" s="60"/>
      <c r="E160" s="60"/>
      <c r="F160" s="60"/>
    </row>
    <row r="161" spans="4:6" ht="7.5" customHeight="1">
      <c r="D161" s="60"/>
      <c r="E161" s="60"/>
      <c r="F161" s="60"/>
    </row>
    <row r="162" spans="2:6" ht="16.5">
      <c r="B162" s="1" t="s">
        <v>105</v>
      </c>
      <c r="D162" s="60"/>
      <c r="E162" s="60"/>
      <c r="F162" s="60">
        <v>3649.3</v>
      </c>
    </row>
    <row r="163" spans="4:6" ht="16.5" hidden="1">
      <c r="D163" s="60"/>
      <c r="E163" s="60"/>
      <c r="F163" s="60"/>
    </row>
    <row r="164" spans="2:6" ht="16.5" hidden="1">
      <c r="B164" s="1" t="s">
        <v>33</v>
      </c>
      <c r="D164" s="60"/>
      <c r="E164" s="60"/>
      <c r="F164" s="60"/>
    </row>
    <row r="165" spans="2:6" ht="16.5" hidden="1">
      <c r="B165" s="1" t="s">
        <v>34</v>
      </c>
      <c r="D165" s="60"/>
      <c r="E165" s="60"/>
      <c r="F165" s="60"/>
    </row>
    <row r="166" spans="4:6" ht="16.5" hidden="1">
      <c r="D166" s="60"/>
      <c r="E166" s="60"/>
      <c r="F166" s="60"/>
    </row>
    <row r="167" spans="2:6" ht="16.5" hidden="1">
      <c r="B167" s="1" t="s">
        <v>35</v>
      </c>
      <c r="D167" s="60"/>
      <c r="E167" s="60"/>
      <c r="F167" s="60"/>
    </row>
    <row r="168" spans="2:6" ht="16.5" hidden="1">
      <c r="B168" s="1" t="s">
        <v>36</v>
      </c>
      <c r="D168" s="60"/>
      <c r="E168" s="60"/>
      <c r="F168" s="60"/>
    </row>
    <row r="169" spans="4:6" ht="16.5" hidden="1">
      <c r="D169" s="60"/>
      <c r="E169" s="60"/>
      <c r="F169" s="60"/>
    </row>
    <row r="170" spans="2:6" ht="16.5" hidden="1">
      <c r="B170" s="1" t="s">
        <v>37</v>
      </c>
      <c r="D170" s="60"/>
      <c r="E170" s="60"/>
      <c r="F170" s="60"/>
    </row>
    <row r="171" spans="2:6" ht="16.5" hidden="1">
      <c r="B171" s="1" t="s">
        <v>38</v>
      </c>
      <c r="D171" s="60"/>
      <c r="E171" s="60"/>
      <c r="F171" s="60"/>
    </row>
    <row r="172" spans="4:6" ht="16.5" hidden="1">
      <c r="D172" s="60"/>
      <c r="E172" s="60"/>
      <c r="F172" s="60"/>
    </row>
    <row r="173" spans="2:6" ht="16.5" hidden="1">
      <c r="B173" s="1" t="s">
        <v>39</v>
      </c>
      <c r="D173" s="60"/>
      <c r="E173" s="60"/>
      <c r="F173" s="60"/>
    </row>
    <row r="174" spans="2:6" ht="16.5" hidden="1">
      <c r="B174" s="1" t="s">
        <v>40</v>
      </c>
      <c r="D174" s="60"/>
      <c r="E174" s="60"/>
      <c r="F174" s="60"/>
    </row>
    <row r="175" spans="4:6" ht="16.5" hidden="1">
      <c r="D175" s="60"/>
      <c r="E175" s="60"/>
      <c r="F175" s="60"/>
    </row>
    <row r="176" spans="4:6" ht="16.5" hidden="1">
      <c r="D176" s="60"/>
      <c r="E176" s="60"/>
      <c r="F176" s="60"/>
    </row>
    <row r="177" spans="2:8" ht="16.5">
      <c r="B177" s="1" t="s">
        <v>41</v>
      </c>
      <c r="D177" s="60"/>
      <c r="E177" s="60"/>
      <c r="F177" s="60">
        <f>F162+F34-F158</f>
        <v>1107.4999999999854</v>
      </c>
      <c r="H177" s="60"/>
    </row>
    <row r="178" ht="16.5" hidden="1"/>
    <row r="179" ht="16.5" hidden="1"/>
    <row r="180" ht="16.5" hidden="1">
      <c r="B180" s="1" t="s">
        <v>42</v>
      </c>
    </row>
    <row r="181" ht="16.5" hidden="1">
      <c r="B181" s="1" t="s">
        <v>43</v>
      </c>
    </row>
    <row r="182" ht="16.5" hidden="1">
      <c r="B182" s="1" t="s">
        <v>44</v>
      </c>
    </row>
    <row r="183" spans="2:8" ht="99.75" customHeight="1">
      <c r="B183" s="79" t="s">
        <v>275</v>
      </c>
      <c r="C183" s="78"/>
      <c r="D183" s="78"/>
      <c r="E183" s="78"/>
      <c r="F183" s="78"/>
      <c r="G183" s="78"/>
      <c r="H183" s="78"/>
    </row>
  </sheetData>
  <sheetProtection/>
  <mergeCells count="19">
    <mergeCell ref="B183:H183"/>
    <mergeCell ref="H37:H38"/>
    <mergeCell ref="E37:E38"/>
    <mergeCell ref="C37:C38"/>
    <mergeCell ref="D1:H1"/>
    <mergeCell ref="A2:H2"/>
    <mergeCell ref="G3:G4"/>
    <mergeCell ref="G37:G38"/>
    <mergeCell ref="A36:H36"/>
    <mergeCell ref="F37:F38"/>
    <mergeCell ref="H3:H4"/>
    <mergeCell ref="F3:F4"/>
    <mergeCell ref="C3:C4"/>
    <mergeCell ref="A37:A38"/>
    <mergeCell ref="B37:B38"/>
    <mergeCell ref="D37:D38"/>
    <mergeCell ref="B3:B4"/>
    <mergeCell ref="D3:D4"/>
    <mergeCell ref="E3:E4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2020-10-16T08:52:24Z</cp:lastPrinted>
  <dcterms:created xsi:type="dcterms:W3CDTF">1996-10-08T23:32:33Z</dcterms:created>
  <dcterms:modified xsi:type="dcterms:W3CDTF">2020-10-16T08:52:25Z</dcterms:modified>
  <cp:category/>
  <cp:version/>
  <cp:contentType/>
  <cp:contentStatus/>
</cp:coreProperties>
</file>