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>
    <definedName name="_xlnm.Print_Area" localSheetId="0">'МР'!$A$1:$G$248</definedName>
  </definedNames>
  <calcPr fullCalcOnLoad="1"/>
</workbook>
</file>

<file path=xl/sharedStrings.xml><?xml version="1.0" encoding="utf-8"?>
<sst xmlns="http://schemas.openxmlformats.org/spreadsheetml/2006/main" count="387" uniqueCount="370">
  <si>
    <t>ДОХОДЫ</t>
  </si>
  <si>
    <t>Налог на имущество физ.лиц</t>
  </si>
  <si>
    <t>Земельный налог</t>
  </si>
  <si>
    <t>Доходы от перечисления части прибыли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</si>
  <si>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</si>
  <si>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</si>
  <si>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</si>
  <si>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</si>
  <si>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</si>
  <si>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</si>
  <si>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</si>
  <si>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</si>
  <si>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</si>
  <si>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</si>
  <si>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0701</t>
  </si>
  <si>
    <t>0702</t>
  </si>
  <si>
    <t>0707</t>
  </si>
  <si>
    <t>0709</t>
  </si>
  <si>
    <t>0801</t>
  </si>
  <si>
    <t>Культура</t>
  </si>
  <si>
    <t>0804</t>
  </si>
  <si>
    <t>СОЦИАЛЬНАЯ ПОЛИТИКА</t>
  </si>
  <si>
    <t>1001</t>
  </si>
  <si>
    <t>1003</t>
  </si>
  <si>
    <t>1004</t>
  </si>
  <si>
    <t>ИТОГО РАСХОДОВ</t>
  </si>
  <si>
    <t>0102</t>
  </si>
  <si>
    <t>0104</t>
  </si>
  <si>
    <t>0106</t>
  </si>
  <si>
    <t>0111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</si>
  <si>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</si>
  <si>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</si>
  <si>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</si>
  <si>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</si>
  <si>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</si>
  <si>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</si>
  <si>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</si>
  <si>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</si>
  <si>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в том числе собственные доходы</t>
  </si>
  <si>
    <t>Мероприятия по землеустройству и землепользованию</t>
  </si>
  <si>
    <t>ФИЗИЧЕСКАЯ КУЛЬТУРА И СПОРТ</t>
  </si>
  <si>
    <t>1105</t>
  </si>
  <si>
    <t>Другие вопросы в области физической культуры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</si>
  <si>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</si>
  <si>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</si>
  <si>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</si>
  <si>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</si>
  <si>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1301</t>
  </si>
  <si>
    <t xml:space="preserve">МЕЖБЮДЖЕТНЫЕ ТРАНСФЕРТЫ </t>
  </si>
  <si>
    <t>Дошкольное образование</t>
  </si>
  <si>
    <t>Общее образование</t>
  </si>
  <si>
    <t>КУЛЬТУРА И КИНЕМАТОГРАФИЯ</t>
  </si>
  <si>
    <t>Классификация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</si>
  <si>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</si>
  <si>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</si>
  <si>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</si>
  <si>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</si>
  <si>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</si>
  <si>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</si>
  <si>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</si>
  <si>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</si>
  <si>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</si>
  <si>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</si>
  <si>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054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</si>
  <si>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</si>
  <si>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</si>
  <si>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</si>
  <si>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</si>
  <si>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</si>
  <si>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</si>
  <si>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</si>
  <si>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</si>
  <si>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</si>
  <si>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Молодежная политика и оздоровление детей</t>
  </si>
  <si>
    <t xml:space="preserve">Выполнение других обязательств муниципального образования </t>
  </si>
  <si>
    <t>9400006600</t>
  </si>
  <si>
    <t>7510000000</t>
  </si>
  <si>
    <t>Проведение мероприятий по отлову и содержанию безнадзорных животных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</si>
  <si>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</si>
  <si>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</si>
  <si>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</si>
  <si>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</si>
  <si>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</si>
  <si>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</si>
  <si>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</si>
  <si>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</si>
  <si>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</si>
  <si>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</si>
  <si>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</si>
  <si>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</si>
  <si>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</si>
  <si>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</si>
  <si>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</si>
  <si>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</si>
  <si>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</si>
  <si>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</si>
  <si>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</si>
  <si>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Расходы на судебные издержки и исполнение судебных решений</t>
  </si>
  <si>
    <t>Патент</t>
  </si>
  <si>
    <t>7240200740</t>
  </si>
  <si>
    <t>Техническое обслуживание систем газораспределения и газопотребления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</si>
  <si>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</si>
  <si>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</si>
  <si>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</si>
  <si>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</si>
  <si>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Другие вопросы в области культуы</t>
  </si>
  <si>
    <t>Остатки на начало года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</si>
  <si>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</si>
  <si>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</si>
  <si>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</si>
  <si>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7540000000</t>
  </si>
  <si>
    <t>7210000000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</si>
  <si>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</si>
  <si>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</si>
  <si>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</si>
  <si>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</si>
  <si>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</si>
  <si>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</si>
  <si>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</si>
  <si>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</si>
  <si>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</si>
  <si>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</si>
  <si>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>Плата за негативное воздействие на окружающую среду</t>
  </si>
  <si>
    <t>Доходы от сдачи в аренду имущества находящегося в оперативном управлении</t>
  </si>
  <si>
    <t>Доходы от оказания платных услуг и компенсации затрат</t>
  </si>
  <si>
    <t>991000000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</si>
  <si>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</si>
  <si>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</si>
  <si>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</si>
  <si>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</si>
  <si>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</si>
  <si>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</si>
  <si>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</si>
  <si>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</si>
  <si>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</si>
  <si>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</si>
  <si>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</si>
  <si>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</si>
  <si>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>75303G0Д20</t>
  </si>
  <si>
    <t>75306G0Д30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</si>
  <si>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</si>
  <si>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</si>
  <si>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</si>
  <si>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</si>
  <si>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72401V0000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</si>
  <si>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</si>
  <si>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</si>
  <si>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</si>
  <si>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870070А70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</si>
  <si>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</si>
  <si>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</si>
  <si>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</si>
  <si>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</si>
  <si>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</si>
  <si>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</si>
  <si>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</si>
  <si>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</si>
  <si>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</si>
  <si>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754010Т030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</si>
  <si>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</si>
  <si>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7910500В70</t>
  </si>
  <si>
    <t>Приобретение мобильных заградительных ограждений (барьеров)</t>
  </si>
  <si>
    <t>75202GД120</t>
  </si>
  <si>
    <t xml:space="preserve">с. Сланцы.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</si>
  <si>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75202GД130</t>
  </si>
  <si>
    <t xml:space="preserve">с. Александровка.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</si>
  <si>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75202GД140</t>
  </si>
  <si>
    <t xml:space="preserve">д. Нестеровка. Мост.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</si>
  <si>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75202GД150</t>
  </si>
  <si>
    <t xml:space="preserve">Школьный маршрут Александровка - Осиновка.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</si>
  <si>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75308GД090</t>
  </si>
  <si>
    <t>75308GД110</t>
  </si>
  <si>
    <t>75311GД060</t>
  </si>
  <si>
    <t>75312GД070</t>
  </si>
  <si>
    <t>75313D7160</t>
  </si>
  <si>
    <t>75313S7160</t>
  </si>
  <si>
    <t xml:space="preserve">Мост с. Холудёновка. Диагностика мостовых сооружений  за счет средств муниципального дорожного фонда 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</si>
  <si>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(или за счет средств муниципального дорожного фонда)</t>
  </si>
  <si>
    <t>Подпрограмма "Комплексное развитие сельских территорий Ртищевского муниципального района"</t>
  </si>
  <si>
    <t>7550000000</t>
  </si>
  <si>
    <t xml:space="preserve">75501L3720
</t>
  </si>
  <si>
    <t>Актуализация правил землепользования и застройки территории Салтыковского МО (часть территории - с. Салтыковка)</t>
  </si>
  <si>
    <t>721110Г230</t>
  </si>
  <si>
    <t>721150Г240</t>
  </si>
  <si>
    <t>Изготовление проектной и рабочей документации объекта капитального строительства «Газопровод в с. Отрадино Макаровского муниципального образования Ртищевского муниципального района</t>
  </si>
  <si>
    <t>75313GД190</t>
  </si>
  <si>
    <t>Подпрограмма "Модернизация  объектов коммунальной инфраструктуры", в том числе:</t>
  </si>
  <si>
    <t>75302G0890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</si>
  <si>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</si>
  <si>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 xml:space="preserve"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 </t>
  </si>
  <si>
    <t>91400083Ж0</t>
  </si>
  <si>
    <t xml:space="preserve">Приложение № 1
к распоряжению администрации Ртищевского  муниципального района 
 от  _____________   № ___________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</si>
  <si>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</si>
  <si>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</si>
  <si>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</si>
  <si>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Единый сельскохозяйственный налог</t>
  </si>
  <si>
    <t xml:space="preserve">Отдел по управлению имуществом </t>
  </si>
  <si>
    <t>Развитие транспортной инфраструктуры на сельских территориях (хутор Березовый)</t>
  </si>
  <si>
    <t xml:space="preserve">Сведения 
об исполнении бюджета Ртищевского муниципального района 
за 2021 год
</t>
  </si>
  <si>
    <t>% к год.плану</t>
  </si>
  <si>
    <t>% к плану на текущий период</t>
  </si>
  <si>
    <t xml:space="preserve">Налоговые и неналоговые доходы </t>
  </si>
  <si>
    <t>Транспортный налог</t>
  </si>
  <si>
    <t>Прочие поступления от использования имущества, находящегося в собственности муниципальных районов</t>
  </si>
  <si>
    <t xml:space="preserve">Доходы от продажи материальных и нематариальных активов (имущества,земельных участков) </t>
  </si>
  <si>
    <t>БЕЗВОЗМЕЗДНЫЕ ПЕРЕЧИСЛЕНИЯ, в том числе:</t>
  </si>
  <si>
    <t>Межбюджетные трансферты, передаваемые бюджетам муниципальных районов области на достижение  надлежащего уровня оплаты труда в органах местного самоуправления</t>
  </si>
  <si>
    <t>Иные межбюджетные трансферты на выполнение полномочий  (бюджету МР из бюджетов поселений)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</si>
  <si>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</si>
  <si>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благоустройство территорий общеобразовательных учреждений</t>
  </si>
  <si>
    <t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(за счет бюджета г. Москвы)</t>
  </si>
  <si>
    <t>Межбюджетные трансферты, передаваемые бюджетам муниципальных районов области на ремонт и содержание автомобильных дорог общего пользования местного значения за счет средств областного дорожного фонда</t>
  </si>
  <si>
    <t>ИТОГО доходов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</si>
  <si>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</si>
  <si>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МР</t>
  </si>
  <si>
    <t>Оказание поддержки Ассоциации "Совет муниципальных образований Саратовской области</t>
  </si>
  <si>
    <t>Национальная безопасность и правоохранительная деятельность</t>
  </si>
  <si>
    <t>Гражданская оборона</t>
  </si>
  <si>
    <t>Муниципальная программа "Создание местной системы оповещения населения Ртищевского муниципального района об опасностях, возникающих при ведении военных действий или вследствие этих действий, а также вследствие чрезвычайных ситуаций природного и техногенного характера"</t>
  </si>
  <si>
    <t>7Д00000000</t>
  </si>
  <si>
    <t>Разработка проектно - сметной документации на создание местной системы оповещения Ртищевского муниципального района</t>
  </si>
  <si>
    <t>7Д0010П580</t>
  </si>
  <si>
    <t>Закупка технических средств с учетом монтажа, пуско -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</t>
  </si>
  <si>
    <t>7Д0020П590</t>
  </si>
  <si>
    <t>Другие вопросы в области национальной безопасности и правоохранительной деятельности</t>
  </si>
  <si>
    <t>7910000000</t>
  </si>
  <si>
    <t>Иные закупки товаров, работ и услуг для обеспечения государственных (муниципальных) нужд</t>
  </si>
  <si>
    <t>791030К020</t>
  </si>
  <si>
    <t>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</t>
  </si>
  <si>
    <t>791030К030</t>
  </si>
  <si>
    <t xml:space="preserve">Приобретение в ЕДДС Ртищевского района, отдельных сегментов технических средств управления, связи и оповещения,  позволивших обеспечить бесперебойное функционирование повседневного органа управления территориального звена СТП РСЧС  </t>
  </si>
  <si>
    <t>7910300К80</t>
  </si>
  <si>
    <t>Приобретение и установка пропускных турникетов на входах в учреждения с массовым пребыванием людей, приобретение турникетного ограждения барьерного и иных видов, приобретение ручных металлодетекторов и аккумуляторов и батарей для их работы, приобретение арочных металлодетекторов, а также оборудования и других сопутствующих материалов, необходимых для их установки и полноценной работы, приобретение сигнальных лент оцепления</t>
  </si>
  <si>
    <t>791030К040</t>
  </si>
  <si>
    <t>Общеэкономические вопросы</t>
  </si>
  <si>
    <t>Сельское хозяйство и рыболовство</t>
  </si>
  <si>
    <t>9930077Д00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</si>
  <si>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</si>
  <si>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9930077130</t>
  </si>
  <si>
    <t>Осуществление органами местного самоуправления  мероприятий по уменьшению численности животных</t>
  </si>
  <si>
    <t>99.3.00.0П660</t>
  </si>
  <si>
    <t>Транспорт</t>
  </si>
  <si>
    <t>Дорожное хозяйство(дорожные фонды), в том числе:</t>
  </si>
  <si>
    <t>Разработка комплексных схем организации  дорожного движения</t>
  </si>
  <si>
    <t>75103GД340</t>
  </si>
  <si>
    <t>99.1.00.00000</t>
  </si>
  <si>
    <t>Расходы по исполнительным листам</t>
  </si>
  <si>
    <t>99.1.00.08510</t>
  </si>
  <si>
    <t>Ремонт и содержание автомобильных дорог общего пользования местного значения за счет средств областного дорожного фонда</t>
  </si>
  <si>
    <t>75.2.02.D7510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</si>
  <si>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</si>
  <si>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Реализация основного мероприятия за счет средств муниципального дорожного фонда (переданные полномочия)</t>
  </si>
  <si>
    <t>75302G0810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</si>
  <si>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</si>
  <si>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</si>
  <si>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 xml:space="preserve">Изготовление сметной документации, технический контроль за счет средств муниципального дорожного фонда </t>
  </si>
  <si>
    <t>Ремонт дорожного покрытия улиц в границах сельских населённых пунктов за счет средств муниципального дорожного фонда</t>
  </si>
  <si>
    <t>Ремонт искусственных сооружений</t>
  </si>
  <si>
    <t>75311GД330</t>
  </si>
  <si>
    <t>Капитальный ремонт и ремонт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</si>
  <si>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Приобретение и установка остановочных павильонов. Сельские муниципальные образования</t>
  </si>
  <si>
    <t>75316GД290</t>
  </si>
  <si>
    <t xml:space="preserve">Труба с. Александровка. Ремонт искусственных сооружений  за счет средств муниципального дорожного фонда </t>
  </si>
  <si>
    <t xml:space="preserve">Сельские муниципальные образования. Приобретение остановочных павильонов за счет средств муниципального дорожного фонда 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</si>
  <si>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</t>
  </si>
  <si>
    <t>Планово - предупредительные работы на мостовом сооружении через овраг Пансуровский в с. Макарово</t>
  </si>
  <si>
    <t>75311GД350</t>
  </si>
  <si>
    <t>Строительно - техническая экспертиза</t>
  </si>
  <si>
    <t>75310GД030</t>
  </si>
  <si>
    <t>75.5.00.00000</t>
  </si>
  <si>
    <t>Ремонт автоподъезда к х. Берёзовый от автодороги "Тамбов-Ртищево-Саратов"-п. Первомайский-х.Берёзовый в Ртищевском муниципальном районе Саратовской области</t>
  </si>
  <si>
    <t>75501У3780</t>
  </si>
  <si>
    <t>Строительство автоподъезда к х. Берёзовый от автодороги "Тамбов-Ртищево-Саратов"-п. Первомайский-х.Берёзовый в Ртищевском муниципальном районе Саратовской области</t>
  </si>
  <si>
    <t>75.5.01.У3770</t>
  </si>
  <si>
    <t>Диагностика автоподъезда к х. Берёзовый от автодороги "Тамбов-Ртищево-Саратов"-п. Первомайский-х.Берёзовый в Ртищевском муниципальном районе Саратовской области</t>
  </si>
  <si>
    <t>75501У3790</t>
  </si>
  <si>
    <t>Актуализация правил землепользования и застройки территории Краснозвездинского МО</t>
  </si>
  <si>
    <t>721510Г270</t>
  </si>
  <si>
    <t>Актуализация правил землепользования и застройки территории Макаровского МО</t>
  </si>
  <si>
    <t>721520Г280</t>
  </si>
  <si>
    <t>Актуализация правил землепользования и застройки территории Октябрьского МО</t>
  </si>
  <si>
    <t>721530Г290</t>
  </si>
  <si>
    <t>Актуализация правил землепользования и застройки территории Салтыковского МО</t>
  </si>
  <si>
    <t>721540Г310</t>
  </si>
  <si>
    <t>Актуализация правил землепользования и застройки территории Урусовского МО</t>
  </si>
  <si>
    <t>721550Г320</t>
  </si>
  <si>
    <t>Актуализация правил землепользования и застройки территории Шило-Голицынского МО</t>
  </si>
  <si>
    <t>721560Г330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</si>
  <si>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</si>
  <si>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Содержание и текущий ремонт муниципальных жилых помещений</t>
  </si>
  <si>
    <t>95.1.00.05160</t>
  </si>
  <si>
    <t>Выполнение других обязательств муниципального образования в области жилищного хозяйства</t>
  </si>
  <si>
    <t>95.1.00.05360</t>
  </si>
  <si>
    <t>Реализация регионального проекта (программы) в целях выполнения задач федерального проекта «Чистая вода»</t>
  </si>
  <si>
    <t>724F500000</t>
  </si>
  <si>
    <t>Строительство и реконструкция (модернизация) объектов питьевого водоснабжения</t>
  </si>
  <si>
    <t>724F552430</t>
  </si>
  <si>
    <t xml:space="preserve">Создание условий для строительства и реконструкции (модернизации) объектов питьевого водоснабжения (в целях достижения соответствующих результатов федерального проекта) </t>
  </si>
  <si>
    <t>724F5У2430</t>
  </si>
  <si>
    <t>Основное мероприятие "Модернизация объектов водоснабжения и водоотведения", за счет полномочий</t>
  </si>
  <si>
    <t>Выполнение проектно - изыскательских работ по объекту: "Разведочно - эксплуатационная скважина для водоснабжения с. Салтыковка Ртищевского района Саратовской области</t>
  </si>
  <si>
    <t>724010Ф220</t>
  </si>
  <si>
    <t>Выполнение проектно - изыскательских работ по объекту: "Разведочно - эксплуатационная скважина для водоснабжения с. Красные Гривки Ртищевского района Саратовской области</t>
  </si>
  <si>
    <t>724010Ф230</t>
  </si>
  <si>
    <t xml:space="preserve">Приобретение погружных электронасосных агрегатов для замены в скважинах </t>
  </si>
  <si>
    <t>724010Ф130</t>
  </si>
  <si>
    <t>724010Ф170</t>
  </si>
  <si>
    <t>Замена башни Рожновского в п.. Раево - Воскресенский</t>
  </si>
  <si>
    <t>724010Ф180</t>
  </si>
  <si>
    <t>Замена башни Рожновского в д. Ярославка</t>
  </si>
  <si>
    <t>724010Ф190</t>
  </si>
  <si>
    <t>Замена башни Рожновского в с. Скачиха</t>
  </si>
  <si>
    <t>724010Ф210</t>
  </si>
  <si>
    <t>Установка преобразователя частоты для электродвигателя насосного агрегата ЭЦВ в водозаборной скважине комплекса водозабора и подачи воды в с. Салтыковка Ртищевского района Саратовской области</t>
  </si>
  <si>
    <t>724010Ф250</t>
  </si>
  <si>
    <t>Осуществление мероприятий в области энергосбережения и повышения энергетической эффективности</t>
  </si>
  <si>
    <t>7410879Б00</t>
  </si>
  <si>
    <t>724G552430</t>
  </si>
  <si>
    <t>Строительство объекта: "Газопровод в с. Отрадино Макаровского муниципального образования Ртищевского муниципального района"</t>
  </si>
  <si>
    <t>724060Ф260</t>
  </si>
  <si>
    <t>Ввод в эксплуатацию пункта редуцирования и подземного распределительного газопровода, продувка наружного газопровода на объекте: "Газопровод в с. Отрадино Макаровского муниципального образования Ртищевского муниципального района"</t>
  </si>
  <si>
    <t>724060Ф290</t>
  </si>
  <si>
    <t>7400000000</t>
  </si>
  <si>
    <t>Техническое перевооружение котельной № 14, расположенной по адресу: Саратовская область, г. Ртищево, ул. Сердобский тупик, д. 19-а</t>
  </si>
  <si>
    <t>741070Э210</t>
  </si>
  <si>
    <t>Установка блочной котельной в котельной № 9, расположенной по адресу: Саратовская область, г. Ртищево, ул. Мясокомбинат, д. 3-а</t>
  </si>
  <si>
    <t>741060Э190</t>
  </si>
  <si>
    <t>Изготовление проектно - сметной документации по объекту: "Техническое перевооружение котельной МОУ СОШ № 5 г. Ртищево Саратовской области, расположенной по адресу: Саратовская область, г. Ртищево, ул. Яблочкова, д. 13А</t>
  </si>
  <si>
    <t>742090Э220</t>
  </si>
  <si>
    <t>Техническое перевооружение котельной МОУ СОШ № 5 г. Ртищево Саратовской области, расположенной по адресу: Саратовская область, г. Ртищево, ул. Яблочкова, д. 13А</t>
  </si>
  <si>
    <t>742100Э230</t>
  </si>
  <si>
    <t>Изготовление проектно - сметной документации по объекту: "Техническое перевооружение котельной СП МОУ СОШ № 7 г. Ртищево Саратовской области, расположенной по адресу: Саратовская область, г. Ртищево, ул. Ильича, д. 78</t>
  </si>
  <si>
    <t>742110Э240</t>
  </si>
  <si>
    <t>Техническое перевооружение котельной СП МОУ СОШ № 7 г. Ртищево Саратовской области, расположенной по адресу: Саратовская область, г. Ртищево, ул. Ильича, д. 78</t>
  </si>
  <si>
    <t>742120Э250</t>
  </si>
  <si>
    <t>Изготовление проектно - сметной документации по объекту: "Техническое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</si>
  <si>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742130Э260</t>
  </si>
  <si>
    <t>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</si>
  <si>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742140Э270</t>
  </si>
  <si>
    <t>Прочие непрограммные расходы  органов исполнительной власти муниципального образования</t>
  </si>
  <si>
    <t>9140000000</t>
  </si>
  <si>
    <t>Основное мероприятие "Модернизация объектов водоснабжения и водоотведения"</t>
  </si>
  <si>
    <t>7240500Ф80</t>
  </si>
  <si>
    <t>Благоустройство</t>
  </si>
  <si>
    <t>Обеспечение комплексного развития сельских территорий</t>
  </si>
  <si>
    <t>99300L5766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</si>
  <si>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</si>
  <si>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7110277900    05.12.01</t>
  </si>
  <si>
    <t>Охрана семьи и детства  (в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родителей)</t>
  </si>
  <si>
    <t>1403  9820092Д00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</si>
  <si>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с 1 января 2021 года, за счет предоставляемой из областного бюджета дотации бюджету муниципального района</t>
  </si>
  <si>
    <t>9820092М00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</si>
  <si>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</si>
  <si>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</si>
  <si>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</si>
  <si>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Штрафы, санкции, возмещение ущерба</t>
  </si>
  <si>
    <t>Межбюджетные трансферты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</si>
  <si>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области", в том числе:</t>
  </si>
  <si>
    <t>Муниципальная программа  «Содействие занятости населения Ртищевского муниципального района Саратовской области»</t>
  </si>
  <si>
    <t>Подпрограмма "Развитие учреждений и предприятий транспортной отрасли", в том числе:</t>
  </si>
  <si>
    <t>Подпрограмма "Градостроительное планирование развития территорий поселений Ртищевского муниципального района"</t>
  </si>
  <si>
    <t>Жилищное хозяйство</t>
  </si>
  <si>
    <t>Замена башни Рожновского в с. Нижнее - Голицыно</t>
  </si>
  <si>
    <t>Муниципальная программа  "Повышение энергоэффективности и энергосбережения в Ртищевском муниципальном районе"</t>
  </si>
  <si>
    <t>Субсидии бюджетам муниципальных районов на обеспечение жильем молодых семей</t>
  </si>
  <si>
    <t>Расходы на обеспечение деятельности муниципальных казенных учреждений</t>
  </si>
  <si>
    <t>Другие общегосударственные вопросы, в том числе:</t>
  </si>
  <si>
    <t>Коммунальное хозяйство, в том числе:</t>
  </si>
  <si>
    <t>Верно: начальник отдела делопроизводства                                                                                       К.Н. Негматова</t>
  </si>
  <si>
    <t xml:space="preserve">Приложение № 1
к распоряжению администрации Ртищевского  муниципального района 
 от 7 апреля 2022 г.  № 220-р
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</si>
</sst>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  <numFmt numFmtId="217" formatCode="#,##0.00;[Red]\-#,##0.00"/>
  </numFmts>
  <fonts count="51">
    <font>
      <sz val="10"/>
      <name val="Arial"/>
      <family val="0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left" vertical="center" wrapText="1"/>
    </xf>
    <xf numFmtId="193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193" fontId="3" fillId="0" borderId="0" xfId="0" applyNumberFormat="1" applyFont="1" applyFill="1" applyBorder="1" applyAlignment="1">
      <alignment horizontal="left" vertical="top" wrapText="1"/>
    </xf>
    <xf numFmtId="9" fontId="3" fillId="0" borderId="11" xfId="0" applyNumberFormat="1" applyFont="1" applyFill="1" applyBorder="1" applyAlignment="1">
      <alignment horizontal="left" vertical="top" wrapText="1"/>
    </xf>
    <xf numFmtId="9" fontId="4" fillId="0" borderId="11" xfId="0" applyNumberFormat="1" applyFont="1" applyFill="1" applyBorder="1" applyAlignment="1">
      <alignment horizontal="left" vertical="top" wrapText="1"/>
    </xf>
    <xf numFmtId="9" fontId="4" fillId="0" borderId="0" xfId="0" applyNumberFormat="1" applyFont="1" applyFill="1" applyBorder="1" applyAlignment="1">
      <alignment horizontal="left" vertical="top" wrapText="1"/>
    </xf>
    <xf numFmtId="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193" fontId="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212" fontId="13" fillId="0" borderId="12" xfId="63" applyNumberFormat="1" applyFont="1" applyFill="1" applyBorder="1" applyAlignment="1" applyProtection="1">
      <alignment horizontal="center" vertical="center"/>
      <protection hidden="1"/>
    </xf>
    <xf numFmtId="203" fontId="7" fillId="0" borderId="12" xfId="62" applyNumberFormat="1" applyFont="1" applyFill="1" applyBorder="1" applyAlignment="1" applyProtection="1">
      <alignment vertical="center" wrapText="1"/>
      <protection hidden="1"/>
    </xf>
    <xf numFmtId="49" fontId="9" fillId="0" borderId="12" xfId="62" applyNumberFormat="1" applyFont="1" applyFill="1" applyBorder="1" applyAlignment="1" applyProtection="1">
      <alignment horizontal="center" vertical="center" wrapText="1"/>
      <protection hidden="1"/>
    </xf>
    <xf numFmtId="203" fontId="9" fillId="0" borderId="12" xfId="62" applyNumberFormat="1" applyFont="1" applyFill="1" applyBorder="1" applyAlignment="1" applyProtection="1">
      <alignment vertical="center" wrapText="1"/>
      <protection hidden="1"/>
    </xf>
    <xf numFmtId="212" fontId="14" fillId="0" borderId="12" xfId="103" applyNumberFormat="1" applyFont="1" applyFill="1" applyBorder="1" applyAlignment="1" applyProtection="1">
      <alignment horizontal="center" vertical="center"/>
      <protection hidden="1"/>
    </xf>
    <xf numFmtId="49" fontId="7" fillId="0" borderId="12" xfId="62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>
      <alignment horizontal="left" vertical="center" wrapText="1"/>
    </xf>
    <xf numFmtId="212" fontId="0" fillId="0" borderId="12" xfId="104" applyNumberFormat="1" applyFont="1" applyFill="1" applyBorder="1" applyAlignment="1" applyProtection="1">
      <alignment horizontal="center" vertical="center"/>
      <protection hidden="1"/>
    </xf>
    <xf numFmtId="193" fontId="15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center" vertical="center"/>
    </xf>
    <xf numFmtId="193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08" fontId="8" fillId="0" borderId="0" xfId="0" applyNumberFormat="1" applyFont="1" applyFill="1" applyAlignment="1">
      <alignment horizontal="center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12" xfId="0" applyFont="1" applyFill="1" applyBorder="1" applyAlignment="1">
      <alignment horizontal="left" vertical="top" wrapText="1"/>
    </xf>
    <xf numFmtId="9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2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47" xfId="103"/>
    <cellStyle name="Обычный 2 48" xfId="104"/>
    <cellStyle name="Обычный 2 49" xfId="105"/>
    <cellStyle name="Обычный 2 5" xfId="106"/>
    <cellStyle name="Обычный 2 50" xfId="107"/>
    <cellStyle name="Обычный 2 51" xfId="108"/>
    <cellStyle name="Обычный 2 52" xfId="109"/>
    <cellStyle name="Обычный 2 53" xfId="110"/>
    <cellStyle name="Обычный 2 54" xfId="111"/>
    <cellStyle name="Обычный 2 55" xfId="112"/>
    <cellStyle name="Обычный 2 56" xfId="113"/>
    <cellStyle name="Обычный 2 57" xfId="114"/>
    <cellStyle name="Обычный 2 58" xfId="115"/>
    <cellStyle name="Обычный 2 59" xfId="116"/>
    <cellStyle name="Обычный 2 6" xfId="117"/>
    <cellStyle name="Обычный 2 60" xfId="118"/>
    <cellStyle name="Обычный 2 61" xfId="119"/>
    <cellStyle name="Обычный 2 62" xfId="120"/>
    <cellStyle name="Обычный 2 63" xfId="121"/>
    <cellStyle name="Обычный 2 64" xfId="122"/>
    <cellStyle name="Обычный 2 65" xfId="123"/>
    <cellStyle name="Обычный 2 66" xfId="124"/>
    <cellStyle name="Обычный 2 67" xfId="125"/>
    <cellStyle name="Обычный 2 68" xfId="126"/>
    <cellStyle name="Обычный 2 69" xfId="127"/>
    <cellStyle name="Обычный 2 7" xfId="128"/>
    <cellStyle name="Обычный 2 70" xfId="129"/>
    <cellStyle name="Обычный 2 71" xfId="130"/>
    <cellStyle name="Обычный 2 72" xfId="131"/>
    <cellStyle name="Обычный 2 73" xfId="132"/>
    <cellStyle name="Обычный 2 74" xfId="133"/>
    <cellStyle name="Обычный 2 75" xfId="134"/>
    <cellStyle name="Обычный 2 76" xfId="135"/>
    <cellStyle name="Обычный 2 77" xfId="136"/>
    <cellStyle name="Обычный 2 78" xfId="137"/>
    <cellStyle name="Обычный 2 79" xfId="138"/>
    <cellStyle name="Обычный 2 8" xfId="139"/>
    <cellStyle name="Обычный 2 80" xfId="140"/>
    <cellStyle name="Обычный 2 81" xfId="141"/>
    <cellStyle name="Обычный 2 82" xfId="142"/>
    <cellStyle name="Обычный 2 83" xfId="143"/>
    <cellStyle name="Обычный 2 84" xfId="144"/>
    <cellStyle name="Обычный 2 85" xfId="145"/>
    <cellStyle name="Обычный 2 86" xfId="146"/>
    <cellStyle name="Обычный 2 87" xfId="147"/>
    <cellStyle name="Обычный 2 88" xfId="148"/>
    <cellStyle name="Обычный 2 89" xfId="149"/>
    <cellStyle name="Обычный 2 9" xfId="150"/>
    <cellStyle name="Обычный 2 90" xfId="151"/>
    <cellStyle name="Обычный 2 91" xfId="152"/>
    <cellStyle name="Обычный 2 92" xfId="153"/>
    <cellStyle name="Обычный 2 93" xfId="154"/>
    <cellStyle name="Обычный 2 94" xfId="155"/>
    <cellStyle name="Обычный 2 95" xfId="156"/>
    <cellStyle name="Обычный 2 96" xfId="157"/>
    <cellStyle name="Обычный 2 97" xfId="158"/>
    <cellStyle name="Обычный 20" xfId="159"/>
    <cellStyle name="Обычный 21" xfId="160"/>
    <cellStyle name="Обычный 22" xfId="161"/>
    <cellStyle name="Обычный 23" xfId="162"/>
    <cellStyle name="Обычный 24" xfId="163"/>
    <cellStyle name="Обычный 25" xfId="164"/>
    <cellStyle name="Обычный 26" xfId="165"/>
    <cellStyle name="Обычный 27" xfId="166"/>
    <cellStyle name="Обычный 28" xfId="167"/>
    <cellStyle name="Обычный 29" xfId="168"/>
    <cellStyle name="Обычный 3" xfId="169"/>
    <cellStyle name="Обычный 30" xfId="170"/>
    <cellStyle name="Обычный 31" xfId="171"/>
    <cellStyle name="Обычный 32" xfId="172"/>
    <cellStyle name="Обычный 33" xfId="173"/>
    <cellStyle name="Обычный 34" xfId="174"/>
    <cellStyle name="Обычный 35" xfId="175"/>
    <cellStyle name="Обычный 36" xfId="176"/>
    <cellStyle name="Обычный 37" xfId="177"/>
    <cellStyle name="Обычный 38" xfId="178"/>
    <cellStyle name="Обычный 39" xfId="179"/>
    <cellStyle name="Обычный 4" xfId="180"/>
    <cellStyle name="Обычный 40" xfId="181"/>
    <cellStyle name="Обычный 41" xfId="182"/>
    <cellStyle name="Обычный 42" xfId="183"/>
    <cellStyle name="Обычный 43" xfId="184"/>
    <cellStyle name="Обычный 44" xfId="185"/>
    <cellStyle name="Обычный 45" xfId="186"/>
    <cellStyle name="Обычный 46" xfId="187"/>
    <cellStyle name="Обычный 47" xfId="188"/>
    <cellStyle name="Обычный 48" xfId="189"/>
    <cellStyle name="Обычный 49" xfId="190"/>
    <cellStyle name="Обычный 5" xfId="191"/>
    <cellStyle name="Обычный 50" xfId="192"/>
    <cellStyle name="Обычный 51" xfId="193"/>
    <cellStyle name="Обычный 52" xfId="194"/>
    <cellStyle name="Обычный 53" xfId="195"/>
    <cellStyle name="Обычный 54" xfId="196"/>
    <cellStyle name="Обычный 55" xfId="197"/>
    <cellStyle name="Обычный 56" xfId="198"/>
    <cellStyle name="Обычный 57" xfId="199"/>
    <cellStyle name="Обычный 58" xfId="200"/>
    <cellStyle name="Обычный 59" xfId="201"/>
    <cellStyle name="Обычный 6" xfId="202"/>
    <cellStyle name="Обычный 60" xfId="203"/>
    <cellStyle name="Обычный 61" xfId="204"/>
    <cellStyle name="Обычный 62" xfId="205"/>
    <cellStyle name="Обычный 63" xfId="206"/>
    <cellStyle name="Обычный 64" xfId="207"/>
    <cellStyle name="Обычный 65" xfId="208"/>
    <cellStyle name="Обычный 66" xfId="209"/>
    <cellStyle name="Обычный 67" xfId="210"/>
    <cellStyle name="Обычный 68" xfId="211"/>
    <cellStyle name="Обычный 69" xfId="212"/>
    <cellStyle name="Обычный 7" xfId="213"/>
    <cellStyle name="Обычный 70" xfId="214"/>
    <cellStyle name="Обычный 71" xfId="215"/>
    <cellStyle name="Обычный 72" xfId="216"/>
    <cellStyle name="Обычный 73" xfId="217"/>
    <cellStyle name="Обычный 74" xfId="218"/>
    <cellStyle name="Обычный 75" xfId="219"/>
    <cellStyle name="Обычный 76" xfId="220"/>
    <cellStyle name="Обычный 77" xfId="221"/>
    <cellStyle name="Обычный 78" xfId="222"/>
    <cellStyle name="Обычный 79" xfId="223"/>
    <cellStyle name="Обычный 8" xfId="224"/>
    <cellStyle name="Обычный 80" xfId="225"/>
    <cellStyle name="Обычный 81" xfId="226"/>
    <cellStyle name="Обычный 82" xfId="227"/>
    <cellStyle name="Обычный 83" xfId="228"/>
    <cellStyle name="Обычный 84" xfId="229"/>
    <cellStyle name="Обычный 85" xfId="230"/>
    <cellStyle name="Обычный 86" xfId="231"/>
    <cellStyle name="Обычный 87" xfId="232"/>
    <cellStyle name="Обычный 88" xfId="233"/>
    <cellStyle name="Обычный 89" xfId="234"/>
    <cellStyle name="Обычный 9" xfId="235"/>
    <cellStyle name="Обычный 90" xfId="236"/>
    <cellStyle name="Обычный 91" xfId="237"/>
    <cellStyle name="Обычный 92" xfId="238"/>
    <cellStyle name="Обычный 93" xfId="239"/>
    <cellStyle name="Обычный 94" xfId="240"/>
    <cellStyle name="Обычный 95" xfId="241"/>
    <cellStyle name="Обычный 96" xfId="242"/>
    <cellStyle name="Обычный 97" xfId="243"/>
    <cellStyle name="Плохой" xfId="244"/>
    <cellStyle name="Пояснение" xfId="245"/>
    <cellStyle name="Примечание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Хороший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48"/>
  <sheetViews>
    <sheetView tabSelected="1" view="pageBreakPreview" zoomScaleNormal="85" zoomScaleSheetLayoutView="100" workbookViewId="0" topLeftCell="A2">
      <selection activeCell="F4" sqref="F4:F5"/>
    </sheetView>
  </sheetViews>
  <sheetFormatPr defaultColWidth="9.140625" defaultRowHeight="12.75"/>
  <cols>
    <col min="1" max="1" width="54.57421875" style="1" customWidth="1"/>
    <col min="2" max="2" width="15.7109375" style="2" hidden="1" customWidth="1"/>
    <col min="3" max="3" width="19.421875" style="9" customWidth="1"/>
    <col min="4" max="4" width="13.8515625" style="9" hidden="1" customWidth="1"/>
    <col min="5" max="5" width="17.140625" style="9" customWidth="1"/>
    <col min="6" max="6" width="19.00390625" style="9" customWidth="1"/>
    <col min="7" max="7" width="14.7109375" style="9" hidden="1" customWidth="1"/>
    <col min="8" max="8" width="12.57421875" style="1" customWidth="1"/>
    <col min="9" max="9" width="14.57421875" style="1" customWidth="1"/>
    <col min="10" max="10" width="7.140625" style="1" customWidth="1"/>
    <col min="11" max="11" width="17.57421875" style="1" customWidth="1"/>
    <col min="12" max="16384" width="9.140625" style="1" customWidth="1"/>
  </cols>
  <sheetData>
    <row r="1" spans="2:7" s="16" customFormat="1" ht="74.25" customHeight="1" hidden="1">
      <c r="B1" s="17"/>
      <c r="C1" s="61" t="s">
        <v>191</v>
      </c>
      <c r="D1" s="61"/>
      <c r="E1" s="61"/>
      <c r="F1" s="61"/>
      <c r="G1" s="18"/>
    </row>
    <row r="2" spans="2:7" s="16" customFormat="1" ht="74.25" customHeight="1">
      <c r="B2" s="17"/>
      <c r="C2" s="61" t="s">
        <v>369</v>
      </c>
      <c r="D2" s="61"/>
      <c r="E2" s="61"/>
      <c r="F2" s="61"/>
      <c r="G2" s="18"/>
    </row>
    <row r="3" spans="1:8" s="16" customFormat="1" ht="72.75" customHeight="1">
      <c r="A3" s="62" t="s">
        <v>198</v>
      </c>
      <c r="B3" s="62"/>
      <c r="C3" s="62"/>
      <c r="D3" s="62"/>
      <c r="E3" s="62"/>
      <c r="F3" s="62"/>
      <c r="G3" s="10"/>
      <c r="H3" s="11"/>
    </row>
    <row r="4" spans="1:8" s="16" customFormat="1" ht="16.5">
      <c r="A4" s="66" t="s">
        <v>0</v>
      </c>
      <c r="B4" s="69" t="s">
        <v>52</v>
      </c>
      <c r="C4" s="68" t="s">
        <v>192</v>
      </c>
      <c r="D4" s="68" t="s">
        <v>193</v>
      </c>
      <c r="E4" s="64" t="s">
        <v>194</v>
      </c>
      <c r="F4" s="66" t="s">
        <v>199</v>
      </c>
      <c r="G4" s="66" t="s">
        <v>200</v>
      </c>
      <c r="H4" s="19"/>
    </row>
    <row r="5" spans="1:8" s="16" customFormat="1" ht="73.5" customHeight="1">
      <c r="A5" s="67"/>
      <c r="B5" s="70"/>
      <c r="C5" s="68"/>
      <c r="D5" s="68"/>
      <c r="E5" s="65"/>
      <c r="F5" s="67"/>
      <c r="G5" s="67"/>
      <c r="H5" s="19"/>
    </row>
    <row r="6" spans="1:8" s="16" customFormat="1" ht="18">
      <c r="A6" s="58" t="s">
        <v>201</v>
      </c>
      <c r="B6" s="26"/>
      <c r="C6" s="29">
        <f>SUM(C7:C32)</f>
        <v>238562</v>
      </c>
      <c r="D6" s="29">
        <f>SUM(D7:D32)</f>
        <v>228037</v>
      </c>
      <c r="E6" s="29">
        <f>SUM(E7:E32)</f>
        <v>253004.19999999998</v>
      </c>
      <c r="F6" s="59">
        <f>E6/C6</f>
        <v>1.060538560206571</v>
      </c>
      <c r="G6" s="27">
        <f>E6/D6</f>
        <v>1.1094874954502996</v>
      </c>
      <c r="H6" s="19"/>
    </row>
    <row r="7" spans="1:8" ht="18">
      <c r="A7" s="28" t="s">
        <v>117</v>
      </c>
      <c r="B7" s="26"/>
      <c r="C7" s="29">
        <v>131814.8</v>
      </c>
      <c r="D7" s="29">
        <v>128533.8</v>
      </c>
      <c r="E7" s="29">
        <v>138957.2</v>
      </c>
      <c r="F7" s="59">
        <f aca="true" t="shared" si="0" ref="F7:F48">E7/C7</f>
        <v>1.05418511426638</v>
      </c>
      <c r="G7" s="27">
        <f aca="true" t="shared" si="1" ref="G7:G48">E7/D7</f>
        <v>1.0810946225817646</v>
      </c>
      <c r="H7" s="12"/>
    </row>
    <row r="8" spans="1:8" ht="18">
      <c r="A8" s="28" t="s">
        <v>66</v>
      </c>
      <c r="B8" s="26"/>
      <c r="C8" s="29">
        <v>25246</v>
      </c>
      <c r="D8" s="29">
        <v>25246</v>
      </c>
      <c r="E8" s="29">
        <v>25781.5</v>
      </c>
      <c r="F8" s="59">
        <f t="shared" si="0"/>
        <v>1.0212112809950091</v>
      </c>
      <c r="G8" s="27">
        <f t="shared" si="1"/>
        <v>1.0212112809950091</v>
      </c>
      <c r="H8" s="12"/>
    </row>
    <row r="9" spans="1:8" ht="30.75">
      <c r="A9" s="28" t="s">
        <v>119</v>
      </c>
      <c r="B9" s="26"/>
      <c r="C9" s="29">
        <v>2306</v>
      </c>
      <c r="D9" s="29">
        <v>2530</v>
      </c>
      <c r="E9" s="29">
        <v>2287</v>
      </c>
      <c r="F9" s="59">
        <f t="shared" si="0"/>
        <v>0.9917606244579358</v>
      </c>
      <c r="G9" s="27">
        <f t="shared" si="1"/>
        <v>0.9039525691699605</v>
      </c>
      <c r="H9" s="12"/>
    </row>
    <row r="10" spans="1:8" ht="18">
      <c r="A10" s="28" t="s">
        <v>195</v>
      </c>
      <c r="B10" s="26"/>
      <c r="C10" s="29">
        <v>23791.2</v>
      </c>
      <c r="D10" s="29">
        <v>23267.2</v>
      </c>
      <c r="E10" s="29">
        <v>23805.6</v>
      </c>
      <c r="F10" s="59">
        <f t="shared" si="0"/>
        <v>1.0006052658125693</v>
      </c>
      <c r="G10" s="27">
        <f t="shared" si="1"/>
        <v>1.0231398707192958</v>
      </c>
      <c r="H10" s="12"/>
    </row>
    <row r="11" spans="1:8" ht="30.75">
      <c r="A11" s="28" t="s">
        <v>118</v>
      </c>
      <c r="B11" s="26"/>
      <c r="C11" s="29">
        <v>4490</v>
      </c>
      <c r="D11" s="29">
        <v>3100</v>
      </c>
      <c r="E11" s="29">
        <v>4677.1</v>
      </c>
      <c r="F11" s="59">
        <f t="shared" si="0"/>
        <v>1.0416703786191537</v>
      </c>
      <c r="G11" s="27">
        <f t="shared" si="1"/>
        <v>1.5087419354838711</v>
      </c>
      <c r="H11" s="12"/>
    </row>
    <row r="12" spans="1:8" ht="18" hidden="1">
      <c r="A12" s="28"/>
      <c r="B12" s="26"/>
      <c r="C12" s="29"/>
      <c r="D12" s="29"/>
      <c r="E12" s="29"/>
      <c r="F12" s="59" t="e">
        <f t="shared" si="0"/>
        <v>#DIV/0!</v>
      </c>
      <c r="G12" s="27" t="e">
        <f t="shared" si="1"/>
        <v>#DIV/0!</v>
      </c>
      <c r="H12" s="12"/>
    </row>
    <row r="13" spans="1:8" ht="18" hidden="1">
      <c r="A13" s="28"/>
      <c r="B13" s="26"/>
      <c r="C13" s="29"/>
      <c r="D13" s="29"/>
      <c r="E13" s="29"/>
      <c r="F13" s="59" t="e">
        <f t="shared" si="0"/>
        <v>#DIV/0!</v>
      </c>
      <c r="G13" s="27" t="e">
        <f t="shared" si="1"/>
        <v>#DIV/0!</v>
      </c>
      <c r="H13" s="12"/>
    </row>
    <row r="14" spans="1:8" ht="18" hidden="1">
      <c r="A14" s="28" t="s">
        <v>1</v>
      </c>
      <c r="B14" s="26"/>
      <c r="C14" s="29">
        <v>0</v>
      </c>
      <c r="D14" s="29">
        <v>0</v>
      </c>
      <c r="E14" s="29"/>
      <c r="F14" s="59" t="e">
        <f t="shared" si="0"/>
        <v>#DIV/0!</v>
      </c>
      <c r="G14" s="27" t="e">
        <f t="shared" si="1"/>
        <v>#DIV/0!</v>
      </c>
      <c r="H14" s="12"/>
    </row>
    <row r="15" spans="1:8" ht="18" hidden="1">
      <c r="A15" s="28"/>
      <c r="B15" s="26"/>
      <c r="C15" s="29"/>
      <c r="D15" s="29"/>
      <c r="E15" s="29"/>
      <c r="F15" s="59" t="e">
        <f t="shared" si="0"/>
        <v>#DIV/0!</v>
      </c>
      <c r="G15" s="27" t="e">
        <f t="shared" si="1"/>
        <v>#DIV/0!</v>
      </c>
      <c r="H15" s="12"/>
    </row>
    <row r="16" spans="1:8" ht="18" hidden="1">
      <c r="A16" s="28" t="s">
        <v>2</v>
      </c>
      <c r="B16" s="26"/>
      <c r="C16" s="29">
        <v>0</v>
      </c>
      <c r="D16" s="29">
        <v>0</v>
      </c>
      <c r="E16" s="29"/>
      <c r="F16" s="59" t="e">
        <f t="shared" si="0"/>
        <v>#DIV/0!</v>
      </c>
      <c r="G16" s="27" t="e">
        <f t="shared" si="1"/>
        <v>#DIV/0!</v>
      </c>
      <c r="H16" s="12"/>
    </row>
    <row r="17" spans="1:8" ht="18">
      <c r="A17" s="28" t="s">
        <v>202</v>
      </c>
      <c r="B17" s="26"/>
      <c r="C17" s="29">
        <v>35100</v>
      </c>
      <c r="D17" s="29">
        <v>35100</v>
      </c>
      <c r="E17" s="29">
        <v>41244.7</v>
      </c>
      <c r="F17" s="59">
        <f t="shared" si="0"/>
        <v>1.175062678062678</v>
      </c>
      <c r="G17" s="27">
        <f t="shared" si="1"/>
        <v>1.175062678062678</v>
      </c>
      <c r="H17" s="12"/>
    </row>
    <row r="18" spans="1:8" ht="18">
      <c r="A18" s="28" t="s">
        <v>120</v>
      </c>
      <c r="B18" s="26"/>
      <c r="C18" s="29">
        <v>5660</v>
      </c>
      <c r="D18" s="29">
        <v>5000</v>
      </c>
      <c r="E18" s="29">
        <v>5701.8</v>
      </c>
      <c r="F18" s="59">
        <f t="shared" si="0"/>
        <v>1.0073851590106007</v>
      </c>
      <c r="G18" s="27">
        <f t="shared" si="1"/>
        <v>1.14036</v>
      </c>
      <c r="H18" s="12"/>
    </row>
    <row r="19" spans="1:8" ht="18" hidden="1">
      <c r="A19" s="28" t="s">
        <v>98</v>
      </c>
      <c r="B19" s="26"/>
      <c r="C19" s="29"/>
      <c r="D19" s="29"/>
      <c r="E19" s="29"/>
      <c r="F19" s="59" t="e">
        <f t="shared" si="0"/>
        <v>#DIV/0!</v>
      </c>
      <c r="G19" s="27" t="e">
        <f t="shared" si="1"/>
        <v>#DIV/0!</v>
      </c>
      <c r="H19" s="12"/>
    </row>
    <row r="20" spans="1:8" ht="30.75">
      <c r="A20" s="28" t="s">
        <v>121</v>
      </c>
      <c r="B20" s="26"/>
      <c r="C20" s="29">
        <v>3690</v>
      </c>
      <c r="D20" s="29">
        <v>3110</v>
      </c>
      <c r="E20" s="29">
        <v>3958.5</v>
      </c>
      <c r="F20" s="59">
        <f t="shared" si="0"/>
        <v>1.0727642276422764</v>
      </c>
      <c r="G20" s="27">
        <f t="shared" si="1"/>
        <v>1.272829581993569</v>
      </c>
      <c r="H20" s="12"/>
    </row>
    <row r="21" spans="1:8" ht="30.75">
      <c r="A21" s="28" t="s">
        <v>123</v>
      </c>
      <c r="B21" s="26"/>
      <c r="C21" s="29">
        <v>450</v>
      </c>
      <c r="D21" s="29">
        <v>500</v>
      </c>
      <c r="E21" s="29">
        <v>465.9</v>
      </c>
      <c r="F21" s="59">
        <f t="shared" si="0"/>
        <v>1.0353333333333332</v>
      </c>
      <c r="G21" s="27">
        <f t="shared" si="1"/>
        <v>0.9318</v>
      </c>
      <c r="H21" s="12"/>
    </row>
    <row r="22" spans="1:8" ht="18" hidden="1">
      <c r="A22" s="28" t="s">
        <v>3</v>
      </c>
      <c r="B22" s="26"/>
      <c r="C22" s="29">
        <v>0</v>
      </c>
      <c r="D22" s="29">
        <v>0</v>
      </c>
      <c r="E22" s="29"/>
      <c r="F22" s="59" t="e">
        <f t="shared" si="0"/>
        <v>#DIV/0!</v>
      </c>
      <c r="G22" s="27" t="e">
        <f t="shared" si="1"/>
        <v>#DIV/0!</v>
      </c>
      <c r="H22" s="12"/>
    </row>
    <row r="23" spans="1:8" ht="33.75" customHeight="1">
      <c r="A23" s="28" t="s">
        <v>203</v>
      </c>
      <c r="B23" s="26"/>
      <c r="C23" s="29">
        <v>240</v>
      </c>
      <c r="D23" s="29">
        <v>0</v>
      </c>
      <c r="E23" s="29">
        <v>268.3</v>
      </c>
      <c r="F23" s="59">
        <f t="shared" si="0"/>
        <v>1.1179166666666667</v>
      </c>
      <c r="G23" s="27">
        <v>0</v>
      </c>
      <c r="H23" s="12"/>
    </row>
    <row r="24" spans="1:8" ht="30.75" hidden="1">
      <c r="A24" s="28" t="s">
        <v>146</v>
      </c>
      <c r="B24" s="26"/>
      <c r="C24" s="29">
        <v>0</v>
      </c>
      <c r="D24" s="29">
        <v>0</v>
      </c>
      <c r="E24" s="29"/>
      <c r="F24" s="59" t="e">
        <f t="shared" si="0"/>
        <v>#DIV/0!</v>
      </c>
      <c r="G24" s="27" t="e">
        <f t="shared" si="1"/>
        <v>#DIV/0!</v>
      </c>
      <c r="H24" s="12"/>
    </row>
    <row r="25" spans="1:8" ht="30.75" hidden="1">
      <c r="A25" s="28" t="s">
        <v>147</v>
      </c>
      <c r="B25" s="26"/>
      <c r="C25" s="29">
        <v>0</v>
      </c>
      <c r="D25" s="29">
        <v>0</v>
      </c>
      <c r="E25" s="29"/>
      <c r="F25" s="59" t="e">
        <f t="shared" si="0"/>
        <v>#DIV/0!</v>
      </c>
      <c r="G25" s="27" t="e">
        <f t="shared" si="1"/>
        <v>#DIV/0!</v>
      </c>
      <c r="H25" s="12"/>
    </row>
    <row r="26" spans="1:8" ht="21" customHeight="1">
      <c r="A26" s="28" t="s">
        <v>122</v>
      </c>
      <c r="B26" s="26"/>
      <c r="C26" s="29">
        <v>320</v>
      </c>
      <c r="D26" s="29">
        <v>600</v>
      </c>
      <c r="E26" s="29">
        <v>316.5</v>
      </c>
      <c r="F26" s="59">
        <f t="shared" si="0"/>
        <v>0.9890625</v>
      </c>
      <c r="G26" s="27">
        <f t="shared" si="1"/>
        <v>0.5275</v>
      </c>
      <c r="H26" s="12"/>
    </row>
    <row r="27" spans="1:8" ht="18" hidden="1">
      <c r="A27" s="28" t="s">
        <v>109</v>
      </c>
      <c r="B27" s="26"/>
      <c r="C27" s="29"/>
      <c r="D27" s="29"/>
      <c r="E27" s="29"/>
      <c r="F27" s="59" t="e">
        <f t="shared" si="0"/>
        <v>#DIV/0!</v>
      </c>
      <c r="G27" s="27" t="e">
        <f t="shared" si="1"/>
        <v>#DIV/0!</v>
      </c>
      <c r="H27" s="12"/>
    </row>
    <row r="28" spans="1:8" ht="30.75">
      <c r="A28" s="28" t="s">
        <v>124</v>
      </c>
      <c r="B28" s="26"/>
      <c r="C28" s="29">
        <v>484</v>
      </c>
      <c r="D28" s="29">
        <v>0</v>
      </c>
      <c r="E28" s="29">
        <v>487.5</v>
      </c>
      <c r="F28" s="59">
        <f t="shared" si="0"/>
        <v>1.0072314049586777</v>
      </c>
      <c r="G28" s="27">
        <v>0</v>
      </c>
      <c r="H28" s="12"/>
    </row>
    <row r="29" spans="1:8" ht="30.75">
      <c r="A29" s="28" t="s">
        <v>204</v>
      </c>
      <c r="B29" s="26"/>
      <c r="C29" s="29">
        <v>3750</v>
      </c>
      <c r="D29" s="29">
        <v>800</v>
      </c>
      <c r="E29" s="29">
        <v>3752.3</v>
      </c>
      <c r="F29" s="59">
        <f t="shared" si="0"/>
        <v>1.0006133333333334</v>
      </c>
      <c r="G29" s="27">
        <f t="shared" si="1"/>
        <v>4.690375</v>
      </c>
      <c r="H29" s="12"/>
    </row>
    <row r="30" spans="1:8" ht="18">
      <c r="A30" s="28" t="s">
        <v>355</v>
      </c>
      <c r="B30" s="26"/>
      <c r="C30" s="29">
        <v>1220</v>
      </c>
      <c r="D30" s="29">
        <v>250</v>
      </c>
      <c r="E30" s="29">
        <v>1300.3</v>
      </c>
      <c r="F30" s="59">
        <f t="shared" si="0"/>
        <v>1.0658196721311475</v>
      </c>
      <c r="G30" s="27">
        <f t="shared" si="1"/>
        <v>5.2012</v>
      </c>
      <c r="H30" s="12"/>
    </row>
    <row r="31" spans="1:8" ht="18" hidden="1">
      <c r="A31" s="28" t="s">
        <v>4</v>
      </c>
      <c r="B31" s="26"/>
      <c r="C31" s="29"/>
      <c r="D31" s="29"/>
      <c r="E31" s="29"/>
      <c r="F31" s="59" t="e">
        <f t="shared" si="0"/>
        <v>#DIV/0!</v>
      </c>
      <c r="G31" s="27" t="e">
        <f t="shared" si="1"/>
        <v>#DIV/0!</v>
      </c>
      <c r="H31" s="12"/>
    </row>
    <row r="32" spans="1:8" ht="18" hidden="1">
      <c r="A32" s="28" t="s">
        <v>5</v>
      </c>
      <c r="B32" s="26"/>
      <c r="C32" s="29">
        <v>0</v>
      </c>
      <c r="D32" s="29">
        <v>0</v>
      </c>
      <c r="E32" s="29">
        <v>0</v>
      </c>
      <c r="F32" s="59" t="e">
        <f t="shared" si="0"/>
        <v>#DIV/0!</v>
      </c>
      <c r="G32" s="27">
        <v>0</v>
      </c>
      <c r="H32" s="12"/>
    </row>
    <row r="33" spans="1:8" ht="18">
      <c r="A33" s="37" t="s">
        <v>205</v>
      </c>
      <c r="B33" s="26"/>
      <c r="C33" s="29">
        <f>SUM(C34:C38)</f>
        <v>699777.6</v>
      </c>
      <c r="D33" s="29">
        <f>SUM(D34:D38)</f>
        <v>710087.2999999999</v>
      </c>
      <c r="E33" s="29">
        <f>SUM(E34:E38)</f>
        <v>688148.3999999999</v>
      </c>
      <c r="F33" s="59">
        <f t="shared" si="0"/>
        <v>0.9833815772325378</v>
      </c>
      <c r="G33" s="27">
        <f t="shared" si="1"/>
        <v>0.9691039397550132</v>
      </c>
      <c r="H33" s="12"/>
    </row>
    <row r="34" spans="1:8" ht="18">
      <c r="A34" s="28" t="s">
        <v>6</v>
      </c>
      <c r="B34" s="26"/>
      <c r="C34" s="29">
        <v>126130.7</v>
      </c>
      <c r="D34" s="29">
        <v>126130.7</v>
      </c>
      <c r="E34" s="29">
        <v>126130.7</v>
      </c>
      <c r="F34" s="59">
        <f t="shared" si="0"/>
        <v>1</v>
      </c>
      <c r="G34" s="27">
        <f t="shared" si="1"/>
        <v>1</v>
      </c>
      <c r="H34" s="12"/>
    </row>
    <row r="35" spans="1:8" ht="18">
      <c r="A35" s="28" t="s">
        <v>7</v>
      </c>
      <c r="B35" s="26"/>
      <c r="C35" s="29">
        <v>484261.2</v>
      </c>
      <c r="D35" s="29">
        <v>491021.1</v>
      </c>
      <c r="E35" s="29">
        <v>477300.5</v>
      </c>
      <c r="F35" s="59">
        <f t="shared" si="0"/>
        <v>0.9856261455594625</v>
      </c>
      <c r="G35" s="27">
        <f t="shared" si="1"/>
        <v>0.9720570052895894</v>
      </c>
      <c r="H35" s="12"/>
    </row>
    <row r="36" spans="1:8" ht="18">
      <c r="A36" s="28" t="s">
        <v>8</v>
      </c>
      <c r="B36" s="26"/>
      <c r="C36" s="29">
        <v>71679.1</v>
      </c>
      <c r="D36" s="29">
        <v>75041.9</v>
      </c>
      <c r="E36" s="29">
        <v>68808.7</v>
      </c>
      <c r="F36" s="59">
        <f t="shared" si="0"/>
        <v>0.9599548543438742</v>
      </c>
      <c r="G36" s="27">
        <f t="shared" si="1"/>
        <v>0.9169370711562475</v>
      </c>
      <c r="H36" s="12"/>
    </row>
    <row r="37" spans="1:8" ht="18">
      <c r="A37" s="28" t="s">
        <v>356</v>
      </c>
      <c r="B37" s="26"/>
      <c r="C37" s="29">
        <f>C39+C41+C42+C43+C44+C45+C46+C47</f>
        <v>17547.1</v>
      </c>
      <c r="D37" s="29">
        <f>D39+D41+D42+D43+D44+D45+D46+D47</f>
        <v>17734.1</v>
      </c>
      <c r="E37" s="29">
        <f>E39+E41+E42+E43+E44+E45+E46+E47</f>
        <v>15749</v>
      </c>
      <c r="F37" s="59">
        <f t="shared" si="0"/>
        <v>0.8975272267212246</v>
      </c>
      <c r="G37" s="27"/>
      <c r="H37" s="12"/>
    </row>
    <row r="38" spans="1:8" ht="30.75">
      <c r="A38" s="28" t="s">
        <v>207</v>
      </c>
      <c r="B38" s="26"/>
      <c r="C38" s="29">
        <v>159.5</v>
      </c>
      <c r="D38" s="29">
        <v>159.5</v>
      </c>
      <c r="E38" s="29">
        <v>159.5</v>
      </c>
      <c r="F38" s="59">
        <f t="shared" si="0"/>
        <v>1</v>
      </c>
      <c r="G38" s="27"/>
      <c r="H38" s="12"/>
    </row>
    <row r="39" spans="1:8" ht="62.25" hidden="1">
      <c r="A39" s="28" t="s">
        <v>206</v>
      </c>
      <c r="B39" s="26"/>
      <c r="C39" s="29">
        <v>1397.6</v>
      </c>
      <c r="D39" s="29">
        <v>1397.6</v>
      </c>
      <c r="E39" s="29">
        <v>1397.6</v>
      </c>
      <c r="F39" s="59">
        <f t="shared" si="0"/>
        <v>1</v>
      </c>
      <c r="G39" s="27">
        <f t="shared" si="1"/>
        <v>1</v>
      </c>
      <c r="H39" s="12"/>
    </row>
    <row r="40" spans="1:8" ht="30.75" hidden="1">
      <c r="A40" s="28" t="s">
        <v>207</v>
      </c>
      <c r="B40" s="26"/>
      <c r="C40" s="29">
        <v>159.5</v>
      </c>
      <c r="D40" s="29">
        <v>159.5</v>
      </c>
      <c r="E40" s="29">
        <v>159.5</v>
      </c>
      <c r="F40" s="59">
        <f t="shared" si="0"/>
        <v>1</v>
      </c>
      <c r="G40" s="27">
        <f t="shared" si="1"/>
        <v>1</v>
      </c>
      <c r="H40" s="12"/>
    </row>
    <row r="41" spans="1:8" ht="78" hidden="1">
      <c r="A41" s="28" t="s">
        <v>145</v>
      </c>
      <c r="B41" s="26"/>
      <c r="C41" s="29">
        <v>1581.4</v>
      </c>
      <c r="D41" s="29">
        <v>1768.4</v>
      </c>
      <c r="E41" s="29">
        <v>168.4</v>
      </c>
      <c r="F41" s="59">
        <f t="shared" si="0"/>
        <v>0.10648792209434678</v>
      </c>
      <c r="G41" s="27">
        <f t="shared" si="1"/>
        <v>0.09522732413481112</v>
      </c>
      <c r="H41" s="12"/>
    </row>
    <row r="42" spans="1:8" ht="78" hidden="1">
      <c r="A42" s="28" t="s">
        <v>208</v>
      </c>
      <c r="B42" s="26"/>
      <c r="C42" s="29">
        <v>371.4</v>
      </c>
      <c r="D42" s="29">
        <v>371.4</v>
      </c>
      <c r="E42" s="29">
        <v>371.4</v>
      </c>
      <c r="F42" s="59">
        <f t="shared" si="0"/>
        <v>1</v>
      </c>
      <c r="G42" s="27">
        <f t="shared" si="1"/>
        <v>1</v>
      </c>
      <c r="H42" s="12"/>
    </row>
    <row r="43" spans="1:8" ht="46.5" hidden="1">
      <c r="A43" s="28" t="s">
        <v>209</v>
      </c>
      <c r="B43" s="26"/>
      <c r="C43" s="29">
        <v>1200</v>
      </c>
      <c r="D43" s="29">
        <v>1200</v>
      </c>
      <c r="E43" s="29">
        <v>1200</v>
      </c>
      <c r="F43" s="59">
        <f t="shared" si="0"/>
        <v>1</v>
      </c>
      <c r="G43" s="27">
        <f t="shared" si="1"/>
        <v>1</v>
      </c>
      <c r="H43" s="13"/>
    </row>
    <row r="44" spans="1:8" s="16" customFormat="1" ht="78" hidden="1">
      <c r="A44" s="28" t="s">
        <v>210</v>
      </c>
      <c r="B44" s="26"/>
      <c r="C44" s="29">
        <v>6286</v>
      </c>
      <c r="D44" s="29">
        <v>6286</v>
      </c>
      <c r="E44" s="29">
        <v>6286</v>
      </c>
      <c r="F44" s="59">
        <f t="shared" si="0"/>
        <v>1</v>
      </c>
      <c r="G44" s="27">
        <f t="shared" si="1"/>
        <v>1</v>
      </c>
      <c r="H44" s="19"/>
    </row>
    <row r="45" spans="1:8" s="16" customFormat="1" ht="46.5" hidden="1">
      <c r="A45" s="28" t="s">
        <v>188</v>
      </c>
      <c r="B45" s="26"/>
      <c r="C45" s="29">
        <v>230</v>
      </c>
      <c r="D45" s="29">
        <v>230</v>
      </c>
      <c r="E45" s="29">
        <v>230</v>
      </c>
      <c r="F45" s="59">
        <f t="shared" si="0"/>
        <v>1</v>
      </c>
      <c r="G45" s="27">
        <f t="shared" si="1"/>
        <v>1</v>
      </c>
      <c r="H45" s="19"/>
    </row>
    <row r="46" spans="1:8" s="16" customFormat="1" ht="46.5" hidden="1">
      <c r="A46" s="28" t="s">
        <v>188</v>
      </c>
      <c r="B46" s="26"/>
      <c r="C46" s="29">
        <v>20</v>
      </c>
      <c r="D46" s="29">
        <v>20</v>
      </c>
      <c r="E46" s="29">
        <v>20</v>
      </c>
      <c r="F46" s="59">
        <f t="shared" si="0"/>
        <v>1</v>
      </c>
      <c r="G46" s="27">
        <f t="shared" si="1"/>
        <v>1</v>
      </c>
      <c r="H46" s="19"/>
    </row>
    <row r="47" spans="1:8" ht="78" hidden="1">
      <c r="A47" s="28" t="s">
        <v>211</v>
      </c>
      <c r="B47" s="26"/>
      <c r="C47" s="29">
        <v>6460.7</v>
      </c>
      <c r="D47" s="29">
        <v>6460.7</v>
      </c>
      <c r="E47" s="29">
        <v>6075.6</v>
      </c>
      <c r="F47" s="59">
        <f t="shared" si="0"/>
        <v>0.9403934558174811</v>
      </c>
      <c r="G47" s="27">
        <f t="shared" si="1"/>
        <v>0.9403934558174811</v>
      </c>
      <c r="H47" s="20"/>
    </row>
    <row r="48" spans="1:8" ht="18">
      <c r="A48" s="58" t="s">
        <v>212</v>
      </c>
      <c r="B48" s="26"/>
      <c r="C48" s="29">
        <f>C6+C33</f>
        <v>938339.6</v>
      </c>
      <c r="D48" s="29">
        <f>D6+D33</f>
        <v>938124.2999999999</v>
      </c>
      <c r="E48" s="29">
        <f>E6+E33</f>
        <v>941152.5999999999</v>
      </c>
      <c r="F48" s="59">
        <f t="shared" si="0"/>
        <v>1.0029978485401232</v>
      </c>
      <c r="G48" s="27">
        <f t="shared" si="1"/>
        <v>1.0032280370522328</v>
      </c>
      <c r="H48" s="20"/>
    </row>
    <row r="49" spans="1:13" ht="18" hidden="1">
      <c r="A49" s="28" t="s">
        <v>38</v>
      </c>
      <c r="B49" s="26"/>
      <c r="C49" s="29">
        <f>C6</f>
        <v>238562</v>
      </c>
      <c r="D49" s="29">
        <f>D6</f>
        <v>228037</v>
      </c>
      <c r="E49" s="29">
        <f>E6</f>
        <v>253004.19999999998</v>
      </c>
      <c r="F49" s="27">
        <f>E49/C49</f>
        <v>1.060538560206571</v>
      </c>
      <c r="G49" s="27">
        <f>E49/D49</f>
        <v>1.1094874954502996</v>
      </c>
      <c r="H49" s="21"/>
      <c r="I49" s="72"/>
      <c r="J49" s="72"/>
      <c r="K49" s="71"/>
      <c r="L49" s="71"/>
      <c r="M49" s="71"/>
    </row>
    <row r="50" spans="1:13" s="6" customFormat="1" ht="16.5">
      <c r="A50" s="73"/>
      <c r="B50" s="73"/>
      <c r="C50" s="73"/>
      <c r="D50" s="73"/>
      <c r="E50" s="73"/>
      <c r="F50" s="73"/>
      <c r="G50" s="74"/>
      <c r="H50" s="22"/>
      <c r="I50" s="63"/>
      <c r="J50" s="63"/>
      <c r="K50" s="71"/>
      <c r="L50" s="71"/>
      <c r="M50" s="71"/>
    </row>
    <row r="51" spans="1:13" s="6" customFormat="1" ht="16.5" customHeight="1">
      <c r="A51" s="75" t="s">
        <v>9</v>
      </c>
      <c r="B51" s="69" t="s">
        <v>52</v>
      </c>
      <c r="C51" s="68" t="s">
        <v>192</v>
      </c>
      <c r="D51" s="68" t="s">
        <v>193</v>
      </c>
      <c r="E51" s="64" t="s">
        <v>194</v>
      </c>
      <c r="F51" s="66" t="s">
        <v>199</v>
      </c>
      <c r="G51" s="77" t="s">
        <v>200</v>
      </c>
      <c r="H51" s="23"/>
      <c r="I51" s="5"/>
      <c r="J51" s="5"/>
      <c r="K51" s="25"/>
      <c r="L51" s="25"/>
      <c r="M51" s="25"/>
    </row>
    <row r="52" spans="1:13" s="6" customFormat="1" ht="67.5" customHeight="1">
      <c r="A52" s="76"/>
      <c r="B52" s="70"/>
      <c r="C52" s="68"/>
      <c r="D52" s="68"/>
      <c r="E52" s="65"/>
      <c r="F52" s="67"/>
      <c r="G52" s="78"/>
      <c r="H52" s="23"/>
      <c r="I52" s="5"/>
      <c r="J52" s="5"/>
      <c r="K52" s="25"/>
      <c r="L52" s="25"/>
      <c r="M52" s="25"/>
    </row>
    <row r="53" spans="1:13" ht="18">
      <c r="A53" s="28" t="s">
        <v>10</v>
      </c>
      <c r="B53" s="26"/>
      <c r="C53" s="29">
        <f>C55+C60+C61+C58+C59+C57+C54</f>
        <v>71714.4</v>
      </c>
      <c r="D53" s="29">
        <f>D55+D60+D61+D58+D59+D57+D54</f>
        <v>70244.4</v>
      </c>
      <c r="E53" s="29">
        <f>E55+E60+E61+E58+E59+E57+E54</f>
        <v>70053.70000000001</v>
      </c>
      <c r="F53" s="59">
        <f aca="true" t="shared" si="2" ref="F53:F177">E53/C53</f>
        <v>0.9768428655890591</v>
      </c>
      <c r="G53" s="27">
        <f>E53/D53</f>
        <v>0.9972851928409954</v>
      </c>
      <c r="H53" s="12"/>
      <c r="I53" s="3"/>
      <c r="J53" s="3"/>
      <c r="K53" s="4"/>
      <c r="L53" s="4"/>
      <c r="M53" s="4"/>
    </row>
    <row r="54" spans="1:8" ht="46.5">
      <c r="A54" s="28" t="s">
        <v>84</v>
      </c>
      <c r="B54" s="26" t="s">
        <v>26</v>
      </c>
      <c r="C54" s="29">
        <v>3293</v>
      </c>
      <c r="D54" s="29">
        <v>3279.5</v>
      </c>
      <c r="E54" s="29">
        <v>3291</v>
      </c>
      <c r="F54" s="59">
        <f t="shared" si="2"/>
        <v>0.9993926510780443</v>
      </c>
      <c r="G54" s="27">
        <f aca="true" t="shared" si="3" ref="G54:G117">E54/D54</f>
        <v>1.003506632108553</v>
      </c>
      <c r="H54" s="12"/>
    </row>
    <row r="55" spans="1:8" ht="62.25">
      <c r="A55" s="28" t="s">
        <v>213</v>
      </c>
      <c r="B55" s="26" t="s">
        <v>27</v>
      </c>
      <c r="C55" s="29">
        <f>C56</f>
        <v>34408.7</v>
      </c>
      <c r="D55" s="29">
        <f>D56</f>
        <v>33472.4</v>
      </c>
      <c r="E55" s="29">
        <f>E56</f>
        <v>33634.2</v>
      </c>
      <c r="F55" s="59">
        <f t="shared" si="2"/>
        <v>0.9774911577595201</v>
      </c>
      <c r="G55" s="27">
        <f t="shared" si="3"/>
        <v>1.0048338332476905</v>
      </c>
      <c r="H55" s="12"/>
    </row>
    <row r="56" spans="1:8" s="6" customFormat="1" ht="18" hidden="1">
      <c r="A56" s="30" t="s">
        <v>214</v>
      </c>
      <c r="B56" s="31" t="s">
        <v>27</v>
      </c>
      <c r="C56" s="32">
        <v>34408.7</v>
      </c>
      <c r="D56" s="32">
        <v>33472.4</v>
      </c>
      <c r="E56" s="32">
        <v>33634.2</v>
      </c>
      <c r="F56" s="59">
        <f t="shared" si="2"/>
        <v>0.9774911577595201</v>
      </c>
      <c r="G56" s="27">
        <f t="shared" si="3"/>
        <v>1.0048338332476905</v>
      </c>
      <c r="H56" s="23"/>
    </row>
    <row r="57" spans="1:8" s="6" customFormat="1" ht="62.25">
      <c r="A57" s="28" t="s">
        <v>103</v>
      </c>
      <c r="B57" s="31" t="s">
        <v>104</v>
      </c>
      <c r="C57" s="32">
        <v>6.7</v>
      </c>
      <c r="D57" s="32">
        <v>6.7</v>
      </c>
      <c r="E57" s="32">
        <v>3.6</v>
      </c>
      <c r="F57" s="59">
        <f t="shared" si="2"/>
        <v>0.5373134328358209</v>
      </c>
      <c r="G57" s="27">
        <f t="shared" si="3"/>
        <v>0.5373134328358209</v>
      </c>
      <c r="H57" s="23"/>
    </row>
    <row r="58" spans="1:8" s="6" customFormat="1" ht="46.5">
      <c r="A58" s="28" t="s">
        <v>53</v>
      </c>
      <c r="B58" s="26" t="s">
        <v>28</v>
      </c>
      <c r="C58" s="29">
        <v>11874.2</v>
      </c>
      <c r="D58" s="29">
        <v>11652.2</v>
      </c>
      <c r="E58" s="29">
        <v>11841.3</v>
      </c>
      <c r="F58" s="59">
        <f t="shared" si="2"/>
        <v>0.9972292870256522</v>
      </c>
      <c r="G58" s="27">
        <f t="shared" si="3"/>
        <v>1.0162286950103843</v>
      </c>
      <c r="H58" s="23"/>
    </row>
    <row r="59" spans="1:8" s="6" customFormat="1" ht="30.75" hidden="1">
      <c r="A59" s="28" t="s">
        <v>60</v>
      </c>
      <c r="B59" s="26" t="s">
        <v>59</v>
      </c>
      <c r="C59" s="29">
        <v>0</v>
      </c>
      <c r="D59" s="29">
        <v>0</v>
      </c>
      <c r="E59" s="29"/>
      <c r="F59" s="59" t="e">
        <f t="shared" si="2"/>
        <v>#DIV/0!</v>
      </c>
      <c r="G59" s="27" t="e">
        <f t="shared" si="3"/>
        <v>#DIV/0!</v>
      </c>
      <c r="H59" s="23"/>
    </row>
    <row r="60" spans="1:8" s="6" customFormat="1" ht="18" hidden="1">
      <c r="A60" s="28" t="s">
        <v>54</v>
      </c>
      <c r="B60" s="26" t="s">
        <v>29</v>
      </c>
      <c r="C60" s="29">
        <v>0</v>
      </c>
      <c r="D60" s="29">
        <v>300</v>
      </c>
      <c r="E60" s="29">
        <v>0</v>
      </c>
      <c r="F60" s="59" t="e">
        <f t="shared" si="2"/>
        <v>#DIV/0!</v>
      </c>
      <c r="G60" s="27">
        <f t="shared" si="3"/>
        <v>0</v>
      </c>
      <c r="H60" s="23"/>
    </row>
    <row r="61" spans="1:8" s="6" customFormat="1" ht="18">
      <c r="A61" s="33" t="s">
        <v>366</v>
      </c>
      <c r="B61" s="34"/>
      <c r="C61" s="29">
        <f>C62+C63+C64+C65+C66+C67</f>
        <v>22131.800000000003</v>
      </c>
      <c r="D61" s="29">
        <f>D62+D63+D64+D65+D66+D67</f>
        <v>21533.6</v>
      </c>
      <c r="E61" s="29">
        <f>E62+E63+E64+E65+E66+E67</f>
        <v>21283.600000000002</v>
      </c>
      <c r="F61" s="59">
        <f t="shared" si="2"/>
        <v>0.9616750558020586</v>
      </c>
      <c r="G61" s="27">
        <f t="shared" si="3"/>
        <v>0.9883902366534162</v>
      </c>
      <c r="H61" s="23"/>
    </row>
    <row r="62" spans="1:8" ht="35.25" customHeight="1">
      <c r="A62" s="35" t="s">
        <v>365</v>
      </c>
      <c r="B62" s="36" t="s">
        <v>126</v>
      </c>
      <c r="C62" s="32">
        <v>15891.9</v>
      </c>
      <c r="D62" s="32">
        <v>15813.3</v>
      </c>
      <c r="E62" s="32">
        <v>15368.7</v>
      </c>
      <c r="F62" s="59">
        <f t="shared" si="2"/>
        <v>0.9670775678175675</v>
      </c>
      <c r="G62" s="27">
        <f t="shared" si="3"/>
        <v>0.9718844264005616</v>
      </c>
      <c r="H62" s="12"/>
    </row>
    <row r="63" spans="1:8" ht="30.75">
      <c r="A63" s="35" t="s">
        <v>215</v>
      </c>
      <c r="B63" s="36" t="s">
        <v>148</v>
      </c>
      <c r="C63" s="32">
        <v>176.2</v>
      </c>
      <c r="D63" s="32">
        <v>145</v>
      </c>
      <c r="E63" s="32">
        <v>176.1</v>
      </c>
      <c r="F63" s="59">
        <f t="shared" si="2"/>
        <v>0.9994324631101021</v>
      </c>
      <c r="G63" s="27">
        <f t="shared" si="3"/>
        <v>1.2144827586206897</v>
      </c>
      <c r="H63" s="12"/>
    </row>
    <row r="64" spans="1:8" ht="46.5">
      <c r="A64" s="35" t="s">
        <v>62</v>
      </c>
      <c r="B64" s="36" t="s">
        <v>75</v>
      </c>
      <c r="C64" s="32">
        <v>79</v>
      </c>
      <c r="D64" s="32">
        <v>79</v>
      </c>
      <c r="E64" s="32">
        <v>8</v>
      </c>
      <c r="F64" s="59">
        <f t="shared" si="2"/>
        <v>0.10126582278481013</v>
      </c>
      <c r="G64" s="27">
        <f t="shared" si="3"/>
        <v>0.10126582278481013</v>
      </c>
      <c r="H64" s="12"/>
    </row>
    <row r="65" spans="1:8" ht="18">
      <c r="A65" s="35" t="s">
        <v>196</v>
      </c>
      <c r="B65" s="36" t="s">
        <v>63</v>
      </c>
      <c r="C65" s="32">
        <v>5189.8</v>
      </c>
      <c r="D65" s="32">
        <v>4701.4</v>
      </c>
      <c r="E65" s="32">
        <v>4940.6</v>
      </c>
      <c r="F65" s="59">
        <f t="shared" si="2"/>
        <v>0.9519827353655247</v>
      </c>
      <c r="G65" s="27">
        <f t="shared" si="3"/>
        <v>1.0508784617348026</v>
      </c>
      <c r="H65" s="12"/>
    </row>
    <row r="66" spans="1:8" ht="30.75">
      <c r="A66" s="35" t="s">
        <v>97</v>
      </c>
      <c r="B66" s="36" t="s">
        <v>125</v>
      </c>
      <c r="C66" s="32">
        <v>301.9</v>
      </c>
      <c r="D66" s="32">
        <v>301.9</v>
      </c>
      <c r="E66" s="32">
        <v>301.8</v>
      </c>
      <c r="F66" s="59">
        <f t="shared" si="2"/>
        <v>0.9996687644915536</v>
      </c>
      <c r="G66" s="27">
        <f t="shared" si="3"/>
        <v>0.9996687644915536</v>
      </c>
      <c r="H66" s="12"/>
    </row>
    <row r="67" spans="1:8" ht="30.75">
      <c r="A67" s="35" t="s">
        <v>74</v>
      </c>
      <c r="B67" s="36" t="s">
        <v>96</v>
      </c>
      <c r="C67" s="32">
        <v>493</v>
      </c>
      <c r="D67" s="32">
        <v>493</v>
      </c>
      <c r="E67" s="32">
        <v>488.4</v>
      </c>
      <c r="F67" s="59">
        <f t="shared" si="2"/>
        <v>0.9906693711967545</v>
      </c>
      <c r="G67" s="27">
        <f t="shared" si="3"/>
        <v>0.9906693711967545</v>
      </c>
      <c r="H67" s="12"/>
    </row>
    <row r="68" spans="1:8" s="6" customFormat="1" ht="30.75">
      <c r="A68" s="28" t="s">
        <v>216</v>
      </c>
      <c r="B68" s="26"/>
      <c r="C68" s="29">
        <f>C73+C69</f>
        <v>200</v>
      </c>
      <c r="D68" s="29">
        <f>D73+D69</f>
        <v>200</v>
      </c>
      <c r="E68" s="29">
        <f>E73+E69</f>
        <v>56.8</v>
      </c>
      <c r="F68" s="59">
        <f t="shared" si="2"/>
        <v>0.284</v>
      </c>
      <c r="G68" s="27">
        <f t="shared" si="3"/>
        <v>0.284</v>
      </c>
      <c r="H68" s="23"/>
    </row>
    <row r="69" spans="1:8" ht="18" hidden="1">
      <c r="A69" s="37" t="s">
        <v>217</v>
      </c>
      <c r="B69" s="26"/>
      <c r="C69" s="29">
        <f>C70</f>
        <v>100</v>
      </c>
      <c r="D69" s="29">
        <f>D70</f>
        <v>100</v>
      </c>
      <c r="E69" s="29">
        <f>E70</f>
        <v>0</v>
      </c>
      <c r="F69" s="59">
        <f t="shared" si="2"/>
        <v>0</v>
      </c>
      <c r="G69" s="27">
        <f t="shared" si="3"/>
        <v>0</v>
      </c>
      <c r="H69" s="12"/>
    </row>
    <row r="70" spans="1:8" ht="93">
      <c r="A70" s="28" t="s">
        <v>218</v>
      </c>
      <c r="B70" s="26" t="s">
        <v>219</v>
      </c>
      <c r="C70" s="29">
        <f>SUM(C71:C72)</f>
        <v>100</v>
      </c>
      <c r="D70" s="29">
        <f>SUM(D71:D72)</f>
        <v>100</v>
      </c>
      <c r="E70" s="29">
        <f>SUM(E71:E72)</f>
        <v>0</v>
      </c>
      <c r="F70" s="59">
        <f t="shared" si="2"/>
        <v>0</v>
      </c>
      <c r="G70" s="27">
        <f t="shared" si="3"/>
        <v>0</v>
      </c>
      <c r="H70" s="12"/>
    </row>
    <row r="71" spans="1:8" ht="46.5" hidden="1">
      <c r="A71" s="30" t="s">
        <v>220</v>
      </c>
      <c r="B71" s="26" t="s">
        <v>221</v>
      </c>
      <c r="C71" s="29">
        <v>100</v>
      </c>
      <c r="D71" s="29">
        <v>100</v>
      </c>
      <c r="E71" s="29">
        <v>0</v>
      </c>
      <c r="F71" s="59">
        <f t="shared" si="2"/>
        <v>0</v>
      </c>
      <c r="G71" s="27">
        <f t="shared" si="3"/>
        <v>0</v>
      </c>
      <c r="H71" s="12"/>
    </row>
    <row r="72" spans="1:8" s="6" customFormat="1" ht="124.5" hidden="1">
      <c r="A72" s="30" t="s">
        <v>222</v>
      </c>
      <c r="B72" s="26" t="s">
        <v>223</v>
      </c>
      <c r="C72" s="29">
        <v>0</v>
      </c>
      <c r="D72" s="29">
        <v>0</v>
      </c>
      <c r="E72" s="29"/>
      <c r="F72" s="59" t="e">
        <f t="shared" si="2"/>
        <v>#DIV/0!</v>
      </c>
      <c r="G72" s="27" t="e">
        <f t="shared" si="3"/>
        <v>#DIV/0!</v>
      </c>
      <c r="H72" s="23"/>
    </row>
    <row r="73" spans="1:8" s="6" customFormat="1" ht="30.75" hidden="1">
      <c r="A73" s="28" t="s">
        <v>224</v>
      </c>
      <c r="B73" s="26"/>
      <c r="C73" s="29">
        <f>C74+C78</f>
        <v>100</v>
      </c>
      <c r="D73" s="29">
        <f>D74+D78</f>
        <v>100</v>
      </c>
      <c r="E73" s="29">
        <f>E74+E78</f>
        <v>56.8</v>
      </c>
      <c r="F73" s="59">
        <f t="shared" si="2"/>
        <v>0.568</v>
      </c>
      <c r="G73" s="27">
        <f t="shared" si="3"/>
        <v>0.568</v>
      </c>
      <c r="H73" s="23"/>
    </row>
    <row r="74" spans="1:8" s="6" customFormat="1" ht="62.25" hidden="1">
      <c r="A74" s="28" t="s">
        <v>95</v>
      </c>
      <c r="B74" s="31" t="s">
        <v>76</v>
      </c>
      <c r="C74" s="32"/>
      <c r="D74" s="32"/>
      <c r="E74" s="32"/>
      <c r="F74" s="59" t="e">
        <f t="shared" si="2"/>
        <v>#DIV/0!</v>
      </c>
      <c r="G74" s="27" t="e">
        <f t="shared" si="3"/>
        <v>#DIV/0!</v>
      </c>
      <c r="H74" s="23"/>
    </row>
    <row r="75" spans="1:8" ht="93" hidden="1">
      <c r="A75" s="30" t="s">
        <v>86</v>
      </c>
      <c r="B75" s="31" t="s">
        <v>85</v>
      </c>
      <c r="C75" s="32"/>
      <c r="D75" s="32"/>
      <c r="E75" s="32"/>
      <c r="F75" s="59" t="e">
        <f t="shared" si="2"/>
        <v>#DIV/0!</v>
      </c>
      <c r="G75" s="27" t="e">
        <f t="shared" si="3"/>
        <v>#DIV/0!</v>
      </c>
      <c r="H75" s="12"/>
    </row>
    <row r="76" spans="1:8" s="6" customFormat="1" ht="30.75" hidden="1">
      <c r="A76" s="30" t="s">
        <v>88</v>
      </c>
      <c r="B76" s="31" t="s">
        <v>87</v>
      </c>
      <c r="C76" s="32"/>
      <c r="D76" s="32"/>
      <c r="E76" s="32"/>
      <c r="F76" s="59" t="e">
        <f t="shared" si="2"/>
        <v>#DIV/0!</v>
      </c>
      <c r="G76" s="27" t="e">
        <f t="shared" si="3"/>
        <v>#DIV/0!</v>
      </c>
      <c r="H76" s="23"/>
    </row>
    <row r="77" spans="1:8" ht="46.5" hidden="1">
      <c r="A77" s="30" t="s">
        <v>102</v>
      </c>
      <c r="B77" s="31" t="s">
        <v>101</v>
      </c>
      <c r="C77" s="32"/>
      <c r="D77" s="32"/>
      <c r="E77" s="32"/>
      <c r="F77" s="59" t="e">
        <f t="shared" si="2"/>
        <v>#DIV/0!</v>
      </c>
      <c r="G77" s="27" t="e">
        <f t="shared" si="3"/>
        <v>#DIV/0!</v>
      </c>
      <c r="H77" s="12"/>
    </row>
    <row r="78" spans="1:8" ht="81.75" customHeight="1">
      <c r="A78" s="28" t="s">
        <v>357</v>
      </c>
      <c r="B78" s="31" t="s">
        <v>225</v>
      </c>
      <c r="C78" s="32">
        <f>SUM(C79:C83)</f>
        <v>100</v>
      </c>
      <c r="D78" s="32">
        <f>SUM(D79:D83)</f>
        <v>100</v>
      </c>
      <c r="E78" s="32">
        <f>SUM(E79:E83)</f>
        <v>56.8</v>
      </c>
      <c r="F78" s="59">
        <f t="shared" si="2"/>
        <v>0.568</v>
      </c>
      <c r="G78" s="27">
        <f t="shared" si="3"/>
        <v>0.568</v>
      </c>
      <c r="H78" s="12"/>
    </row>
    <row r="79" spans="1:8" ht="30.75" hidden="1">
      <c r="A79" s="30" t="s">
        <v>226</v>
      </c>
      <c r="B79" s="31" t="s">
        <v>227</v>
      </c>
      <c r="C79" s="32">
        <v>0</v>
      </c>
      <c r="D79" s="32">
        <v>0</v>
      </c>
      <c r="E79" s="32"/>
      <c r="F79" s="59" t="e">
        <f t="shared" si="2"/>
        <v>#DIV/0!</v>
      </c>
      <c r="G79" s="27" t="e">
        <f t="shared" si="3"/>
        <v>#DIV/0!</v>
      </c>
      <c r="H79" s="12"/>
    </row>
    <row r="80" spans="1:8" s="6" customFormat="1" ht="62.25" hidden="1">
      <c r="A80" s="30" t="s">
        <v>228</v>
      </c>
      <c r="B80" s="31" t="s">
        <v>229</v>
      </c>
      <c r="C80" s="32">
        <v>0</v>
      </c>
      <c r="D80" s="32">
        <v>0</v>
      </c>
      <c r="E80" s="32"/>
      <c r="F80" s="59" t="e">
        <f t="shared" si="2"/>
        <v>#DIV/0!</v>
      </c>
      <c r="G80" s="27" t="e">
        <f t="shared" si="3"/>
        <v>#DIV/0!</v>
      </c>
      <c r="H80" s="23"/>
    </row>
    <row r="81" spans="1:8" ht="93">
      <c r="A81" s="30" t="s">
        <v>230</v>
      </c>
      <c r="B81" s="31" t="s">
        <v>231</v>
      </c>
      <c r="C81" s="32">
        <v>30</v>
      </c>
      <c r="D81" s="32">
        <v>30</v>
      </c>
      <c r="E81" s="32">
        <v>21.2</v>
      </c>
      <c r="F81" s="59">
        <f t="shared" si="2"/>
        <v>0.7066666666666667</v>
      </c>
      <c r="G81" s="27">
        <f t="shared" si="3"/>
        <v>0.7066666666666667</v>
      </c>
      <c r="H81" s="12"/>
    </row>
    <row r="82" spans="1:8" ht="156">
      <c r="A82" s="30" t="s">
        <v>232</v>
      </c>
      <c r="B82" s="31" t="s">
        <v>233</v>
      </c>
      <c r="C82" s="32">
        <v>20</v>
      </c>
      <c r="D82" s="32">
        <v>20</v>
      </c>
      <c r="E82" s="32">
        <v>0</v>
      </c>
      <c r="F82" s="59">
        <f t="shared" si="2"/>
        <v>0</v>
      </c>
      <c r="G82" s="27">
        <f t="shared" si="3"/>
        <v>0</v>
      </c>
      <c r="H82" s="12"/>
    </row>
    <row r="83" spans="1:8" ht="30.75">
      <c r="A83" s="30" t="s">
        <v>161</v>
      </c>
      <c r="B83" s="31" t="s">
        <v>160</v>
      </c>
      <c r="C83" s="32">
        <v>50</v>
      </c>
      <c r="D83" s="32">
        <v>50</v>
      </c>
      <c r="E83" s="32">
        <v>35.6</v>
      </c>
      <c r="F83" s="59">
        <f t="shared" si="2"/>
        <v>0.7120000000000001</v>
      </c>
      <c r="G83" s="27">
        <f t="shared" si="3"/>
        <v>0.7120000000000001</v>
      </c>
      <c r="H83" s="12"/>
    </row>
    <row r="84" spans="1:8" s="7" customFormat="1" ht="18">
      <c r="A84" s="28" t="s">
        <v>11</v>
      </c>
      <c r="B84" s="26"/>
      <c r="C84" s="29">
        <f>C90+C94+C98+C136+C85</f>
        <v>66239.70000000001</v>
      </c>
      <c r="D84" s="29">
        <f>D90+D94+D98+D136+D85</f>
        <v>66327.20000000001</v>
      </c>
      <c r="E84" s="29">
        <f>E90+E94+E98+E136+E85</f>
        <v>57700.6</v>
      </c>
      <c r="F84" s="59">
        <f t="shared" si="2"/>
        <v>0.8710878823424621</v>
      </c>
      <c r="G84" s="27">
        <f t="shared" si="3"/>
        <v>0.8699387280029911</v>
      </c>
      <c r="H84" s="14"/>
    </row>
    <row r="85" spans="1:8" s="7" customFormat="1" ht="18" hidden="1">
      <c r="A85" s="28" t="s">
        <v>234</v>
      </c>
      <c r="B85" s="26"/>
      <c r="C85" s="29">
        <f>C86</f>
        <v>65</v>
      </c>
      <c r="D85" s="29">
        <f>D86</f>
        <v>65</v>
      </c>
      <c r="E85" s="29">
        <f>E86</f>
        <v>0</v>
      </c>
      <c r="F85" s="59">
        <f t="shared" si="2"/>
        <v>0</v>
      </c>
      <c r="G85" s="27">
        <f t="shared" si="3"/>
        <v>0</v>
      </c>
      <c r="H85" s="14"/>
    </row>
    <row r="86" spans="1:8" s="8" customFormat="1" ht="46.5">
      <c r="A86" s="28" t="s">
        <v>358</v>
      </c>
      <c r="B86" s="26"/>
      <c r="C86" s="29">
        <f>C87+C88+C89</f>
        <v>65</v>
      </c>
      <c r="D86" s="29">
        <f>D87+D88+D89</f>
        <v>65</v>
      </c>
      <c r="E86" s="29">
        <f>E87+E88+E89</f>
        <v>0</v>
      </c>
      <c r="F86" s="59">
        <f t="shared" si="2"/>
        <v>0</v>
      </c>
      <c r="G86" s="27">
        <f t="shared" si="3"/>
        <v>0</v>
      </c>
      <c r="H86" s="24"/>
    </row>
    <row r="87" spans="1:8" s="8" customFormat="1" ht="18" hidden="1">
      <c r="A87" s="30" t="s">
        <v>150</v>
      </c>
      <c r="B87" s="26" t="s">
        <v>149</v>
      </c>
      <c r="C87" s="29">
        <v>15</v>
      </c>
      <c r="D87" s="29">
        <v>15</v>
      </c>
      <c r="E87" s="29">
        <v>0</v>
      </c>
      <c r="F87" s="59">
        <f t="shared" si="2"/>
        <v>0</v>
      </c>
      <c r="G87" s="27">
        <f t="shared" si="3"/>
        <v>0</v>
      </c>
      <c r="H87" s="24"/>
    </row>
    <row r="88" spans="1:8" s="8" customFormat="1" ht="46.5" hidden="1">
      <c r="A88" s="30" t="s">
        <v>153</v>
      </c>
      <c r="B88" s="38" t="s">
        <v>151</v>
      </c>
      <c r="C88" s="29">
        <v>50</v>
      </c>
      <c r="D88" s="29">
        <v>50</v>
      </c>
      <c r="E88" s="29">
        <v>0</v>
      </c>
      <c r="F88" s="59">
        <f t="shared" si="2"/>
        <v>0</v>
      </c>
      <c r="G88" s="27">
        <f t="shared" si="3"/>
        <v>0</v>
      </c>
      <c r="H88" s="24"/>
    </row>
    <row r="89" spans="1:8" s="7" customFormat="1" ht="46.5" hidden="1">
      <c r="A89" s="28" t="s">
        <v>154</v>
      </c>
      <c r="B89" s="38" t="s">
        <v>152</v>
      </c>
      <c r="C89" s="29"/>
      <c r="D89" s="29"/>
      <c r="E89" s="29">
        <v>0</v>
      </c>
      <c r="F89" s="59" t="e">
        <f t="shared" si="2"/>
        <v>#DIV/0!</v>
      </c>
      <c r="G89" s="27" t="e">
        <f t="shared" si="3"/>
        <v>#DIV/0!</v>
      </c>
      <c r="H89" s="14"/>
    </row>
    <row r="90" spans="1:8" s="7" customFormat="1" ht="18">
      <c r="A90" s="28" t="s">
        <v>235</v>
      </c>
      <c r="B90" s="26"/>
      <c r="C90" s="29">
        <f>C91+C92+C93</f>
        <v>182</v>
      </c>
      <c r="D90" s="29">
        <f>D91+D92+D93</f>
        <v>182</v>
      </c>
      <c r="E90" s="29">
        <f>E91+E92+E93</f>
        <v>177.29999999999998</v>
      </c>
      <c r="F90" s="59">
        <f t="shared" si="2"/>
        <v>0.974175824175824</v>
      </c>
      <c r="G90" s="27">
        <f t="shared" si="3"/>
        <v>0.974175824175824</v>
      </c>
      <c r="H90" s="14"/>
    </row>
    <row r="91" spans="1:8" s="7" customFormat="1" ht="30.75" hidden="1">
      <c r="A91" s="30" t="s">
        <v>77</v>
      </c>
      <c r="B91" s="31" t="s">
        <v>236</v>
      </c>
      <c r="C91" s="32"/>
      <c r="D91" s="32"/>
      <c r="E91" s="32"/>
      <c r="F91" s="59" t="e">
        <f t="shared" si="2"/>
        <v>#DIV/0!</v>
      </c>
      <c r="G91" s="27" t="e">
        <f t="shared" si="3"/>
        <v>#DIV/0!</v>
      </c>
      <c r="H91" s="14"/>
    </row>
    <row r="92" spans="1:8" s="7" customFormat="1" ht="78">
      <c r="A92" s="30" t="s">
        <v>237</v>
      </c>
      <c r="B92" s="31" t="s">
        <v>238</v>
      </c>
      <c r="C92" s="32">
        <v>32</v>
      </c>
      <c r="D92" s="32">
        <v>32</v>
      </c>
      <c r="E92" s="32">
        <v>31.7</v>
      </c>
      <c r="F92" s="59">
        <f t="shared" si="2"/>
        <v>0.990625</v>
      </c>
      <c r="G92" s="27">
        <f t="shared" si="3"/>
        <v>0.990625</v>
      </c>
      <c r="H92" s="14"/>
    </row>
    <row r="93" spans="1:8" s="8" customFormat="1" ht="30.75">
      <c r="A93" s="30" t="s">
        <v>239</v>
      </c>
      <c r="B93" s="31" t="s">
        <v>240</v>
      </c>
      <c r="C93" s="32">
        <v>150</v>
      </c>
      <c r="D93" s="32">
        <v>150</v>
      </c>
      <c r="E93" s="32">
        <v>145.6</v>
      </c>
      <c r="F93" s="59">
        <f t="shared" si="2"/>
        <v>0.9706666666666667</v>
      </c>
      <c r="G93" s="27">
        <f t="shared" si="3"/>
        <v>0.9706666666666667</v>
      </c>
      <c r="H93" s="24"/>
    </row>
    <row r="94" spans="1:8" s="8" customFormat="1" ht="18" hidden="1">
      <c r="A94" s="28" t="s">
        <v>241</v>
      </c>
      <c r="B94" s="26"/>
      <c r="C94" s="29">
        <f>C95</f>
        <v>5554</v>
      </c>
      <c r="D94" s="29">
        <f>D95</f>
        <v>5554</v>
      </c>
      <c r="E94" s="29">
        <f>E95</f>
        <v>5088.5</v>
      </c>
      <c r="F94" s="59">
        <f t="shared" si="2"/>
        <v>0.9161865322290241</v>
      </c>
      <c r="G94" s="27">
        <f t="shared" si="3"/>
        <v>0.9161865322290241</v>
      </c>
      <c r="H94" s="24"/>
    </row>
    <row r="95" spans="1:8" s="8" customFormat="1" ht="30.75">
      <c r="A95" s="39" t="s">
        <v>359</v>
      </c>
      <c r="B95" s="40" t="s">
        <v>110</v>
      </c>
      <c r="C95" s="32">
        <f>C96+C97</f>
        <v>5554</v>
      </c>
      <c r="D95" s="32">
        <f>D96+D97</f>
        <v>5554</v>
      </c>
      <c r="E95" s="32">
        <f>E96+E97</f>
        <v>5088.5</v>
      </c>
      <c r="F95" s="59">
        <f t="shared" si="2"/>
        <v>0.9161865322290241</v>
      </c>
      <c r="G95" s="27">
        <f t="shared" si="3"/>
        <v>0.9161865322290241</v>
      </c>
      <c r="H95" s="24"/>
    </row>
    <row r="96" spans="1:8" s="8" customFormat="1" ht="62.25" hidden="1">
      <c r="A96" s="41" t="s">
        <v>127</v>
      </c>
      <c r="B96" s="40" t="s">
        <v>128</v>
      </c>
      <c r="C96" s="32"/>
      <c r="D96" s="32"/>
      <c r="E96" s="32"/>
      <c r="F96" s="59" t="e">
        <f t="shared" si="2"/>
        <v>#DIV/0!</v>
      </c>
      <c r="G96" s="27" t="e">
        <f t="shared" si="3"/>
        <v>#DIV/0!</v>
      </c>
      <c r="H96" s="24"/>
    </row>
    <row r="97" spans="1:8" s="8" customFormat="1" ht="62.25">
      <c r="A97" s="41" t="s">
        <v>159</v>
      </c>
      <c r="B97" s="40" t="s">
        <v>158</v>
      </c>
      <c r="C97" s="32">
        <v>5554</v>
      </c>
      <c r="D97" s="32">
        <v>5554</v>
      </c>
      <c r="E97" s="32">
        <v>5088.5</v>
      </c>
      <c r="F97" s="59">
        <f t="shared" si="2"/>
        <v>0.9161865322290241</v>
      </c>
      <c r="G97" s="27">
        <f t="shared" si="3"/>
        <v>0.9161865322290241</v>
      </c>
      <c r="H97" s="24"/>
    </row>
    <row r="98" spans="1:8" s="8" customFormat="1" ht="18">
      <c r="A98" s="28" t="s">
        <v>242</v>
      </c>
      <c r="B98" s="26"/>
      <c r="C98" s="29">
        <f>C99+C104+C105+C112+C127+C132</f>
        <v>58481.200000000004</v>
      </c>
      <c r="D98" s="29">
        <f>D99+D104+D105+D112+D127+D132</f>
        <v>58481.200000000004</v>
      </c>
      <c r="E98" s="29">
        <f>E99+E104+E105+E112+E127+E132</f>
        <v>50547.299999999996</v>
      </c>
      <c r="F98" s="59">
        <f t="shared" si="2"/>
        <v>0.8643341791892094</v>
      </c>
      <c r="G98" s="27">
        <f t="shared" si="3"/>
        <v>0.8643341791892094</v>
      </c>
      <c r="H98" s="24"/>
    </row>
    <row r="99" spans="1:8" s="8" customFormat="1" ht="62.25" hidden="1">
      <c r="A99" s="28" t="s">
        <v>95</v>
      </c>
      <c r="B99" s="26" t="s">
        <v>76</v>
      </c>
      <c r="C99" s="29">
        <f>C101+C102+C100</f>
        <v>0</v>
      </c>
      <c r="D99" s="29">
        <f>D101+D102+D100</f>
        <v>0</v>
      </c>
      <c r="E99" s="29">
        <f>E101+E102+E100</f>
        <v>0</v>
      </c>
      <c r="F99" s="59" t="e">
        <f t="shared" si="2"/>
        <v>#DIV/0!</v>
      </c>
      <c r="G99" s="27" t="e">
        <f t="shared" si="3"/>
        <v>#DIV/0!</v>
      </c>
      <c r="H99" s="24"/>
    </row>
    <row r="100" spans="1:8" s="8" customFormat="1" ht="30.75" hidden="1">
      <c r="A100" s="30" t="s">
        <v>243</v>
      </c>
      <c r="B100" s="26" t="s">
        <v>244</v>
      </c>
      <c r="C100" s="29">
        <v>0</v>
      </c>
      <c r="D100" s="29">
        <v>0</v>
      </c>
      <c r="E100" s="29"/>
      <c r="F100" s="59" t="e">
        <f t="shared" si="2"/>
        <v>#DIV/0!</v>
      </c>
      <c r="G100" s="27" t="e">
        <f t="shared" si="3"/>
        <v>#DIV/0!</v>
      </c>
      <c r="H100" s="24"/>
    </row>
    <row r="101" spans="1:8" s="8" customFormat="1" ht="108.75" hidden="1">
      <c r="A101" s="30" t="s">
        <v>130</v>
      </c>
      <c r="B101" s="31" t="s">
        <v>129</v>
      </c>
      <c r="C101" s="32"/>
      <c r="D101" s="32"/>
      <c r="E101" s="32"/>
      <c r="F101" s="59" t="e">
        <f t="shared" si="2"/>
        <v>#DIV/0!</v>
      </c>
      <c r="G101" s="27" t="e">
        <f t="shared" si="3"/>
        <v>#DIV/0!</v>
      </c>
      <c r="H101" s="24"/>
    </row>
    <row r="102" spans="1:8" s="8" customFormat="1" ht="46.5" hidden="1">
      <c r="A102" s="41" t="s">
        <v>132</v>
      </c>
      <c r="B102" s="31" t="s">
        <v>131</v>
      </c>
      <c r="C102" s="32"/>
      <c r="D102" s="32"/>
      <c r="E102" s="32"/>
      <c r="F102" s="59" t="e">
        <f t="shared" si="2"/>
        <v>#DIV/0!</v>
      </c>
      <c r="G102" s="27" t="e">
        <f t="shared" si="3"/>
        <v>#DIV/0!</v>
      </c>
      <c r="H102" s="24"/>
    </row>
    <row r="103" spans="1:8" s="8" customFormat="1" ht="30.75">
      <c r="A103" s="39" t="s">
        <v>97</v>
      </c>
      <c r="B103" s="26" t="s">
        <v>245</v>
      </c>
      <c r="C103" s="29">
        <f>C104</f>
        <v>268.4</v>
      </c>
      <c r="D103" s="29">
        <f>D104</f>
        <v>268.4</v>
      </c>
      <c r="E103" s="29">
        <f>E104</f>
        <v>268.3</v>
      </c>
      <c r="F103" s="59">
        <f t="shared" si="2"/>
        <v>0.9996274217585694</v>
      </c>
      <c r="G103" s="27">
        <f t="shared" si="3"/>
        <v>0.9996274217585694</v>
      </c>
      <c r="H103" s="24"/>
    </row>
    <row r="104" spans="1:8" s="8" customFormat="1" ht="18" hidden="1">
      <c r="A104" s="41" t="s">
        <v>246</v>
      </c>
      <c r="B104" s="31" t="s">
        <v>247</v>
      </c>
      <c r="C104" s="32">
        <v>268.4</v>
      </c>
      <c r="D104" s="32">
        <v>268.4</v>
      </c>
      <c r="E104" s="32">
        <v>268.3</v>
      </c>
      <c r="F104" s="59">
        <f t="shared" si="2"/>
        <v>0.9996274217585694</v>
      </c>
      <c r="G104" s="27">
        <f t="shared" si="3"/>
        <v>0.9996274217585694</v>
      </c>
      <c r="H104" s="24"/>
    </row>
    <row r="105" spans="1:8" s="8" customFormat="1" ht="62.25">
      <c r="A105" s="39" t="s">
        <v>136</v>
      </c>
      <c r="B105" s="26" t="s">
        <v>135</v>
      </c>
      <c r="C105" s="29">
        <f>C107+C108+C109+C110+C111+C106</f>
        <v>30465.9</v>
      </c>
      <c r="D105" s="29">
        <f>D107+D108+D109+D110+D111+D106</f>
        <v>30465.9</v>
      </c>
      <c r="E105" s="29">
        <f>E107+E108+E109+E110+E111+E106</f>
        <v>29234.699999999997</v>
      </c>
      <c r="F105" s="59">
        <f t="shared" si="2"/>
        <v>0.9595876045020825</v>
      </c>
      <c r="G105" s="27">
        <f t="shared" si="3"/>
        <v>0.9595876045020825</v>
      </c>
      <c r="H105" s="24"/>
    </row>
    <row r="106" spans="1:8" s="8" customFormat="1" ht="46.5">
      <c r="A106" s="41" t="s">
        <v>248</v>
      </c>
      <c r="B106" s="26" t="s">
        <v>249</v>
      </c>
      <c r="C106" s="29">
        <v>6460.7</v>
      </c>
      <c r="D106" s="29">
        <v>6460.7</v>
      </c>
      <c r="E106" s="29">
        <v>6075.6</v>
      </c>
      <c r="F106" s="59">
        <f t="shared" si="2"/>
        <v>0.9403934558174811</v>
      </c>
      <c r="G106" s="27">
        <f t="shared" si="3"/>
        <v>0.9403934558174811</v>
      </c>
      <c r="H106" s="24"/>
    </row>
    <row r="107" spans="1:8" s="8" customFormat="1" ht="78">
      <c r="A107" s="41" t="s">
        <v>250</v>
      </c>
      <c r="B107" s="31" t="s">
        <v>133</v>
      </c>
      <c r="C107" s="32">
        <v>24005.2</v>
      </c>
      <c r="D107" s="32">
        <v>24005.2</v>
      </c>
      <c r="E107" s="32">
        <v>23159.1</v>
      </c>
      <c r="F107" s="59">
        <f t="shared" si="2"/>
        <v>0.9647534700814823</v>
      </c>
      <c r="G107" s="27">
        <f t="shared" si="3"/>
        <v>0.9647534700814823</v>
      </c>
      <c r="H107" s="24"/>
    </row>
    <row r="108" spans="1:8" s="8" customFormat="1" ht="78" hidden="1">
      <c r="A108" s="41" t="s">
        <v>163</v>
      </c>
      <c r="B108" s="31" t="s">
        <v>162</v>
      </c>
      <c r="C108" s="32"/>
      <c r="D108" s="32"/>
      <c r="E108" s="32"/>
      <c r="F108" s="59" t="e">
        <f t="shared" si="2"/>
        <v>#DIV/0!</v>
      </c>
      <c r="G108" s="27" t="e">
        <f t="shared" si="3"/>
        <v>#DIV/0!</v>
      </c>
      <c r="H108" s="24"/>
    </row>
    <row r="109" spans="1:8" s="8" customFormat="1" ht="78" hidden="1">
      <c r="A109" s="41" t="s">
        <v>165</v>
      </c>
      <c r="B109" s="31" t="s">
        <v>164</v>
      </c>
      <c r="C109" s="32"/>
      <c r="D109" s="32"/>
      <c r="E109" s="32"/>
      <c r="F109" s="59" t="e">
        <f t="shared" si="2"/>
        <v>#DIV/0!</v>
      </c>
      <c r="G109" s="27" t="e">
        <f t="shared" si="3"/>
        <v>#DIV/0!</v>
      </c>
      <c r="H109" s="24"/>
    </row>
    <row r="110" spans="1:8" s="8" customFormat="1" ht="78" hidden="1">
      <c r="A110" s="41" t="s">
        <v>167</v>
      </c>
      <c r="B110" s="31" t="s">
        <v>166</v>
      </c>
      <c r="C110" s="32"/>
      <c r="D110" s="32"/>
      <c r="E110" s="32"/>
      <c r="F110" s="59" t="e">
        <f t="shared" si="2"/>
        <v>#DIV/0!</v>
      </c>
      <c r="G110" s="27" t="e">
        <f t="shared" si="3"/>
        <v>#DIV/0!</v>
      </c>
      <c r="H110" s="24"/>
    </row>
    <row r="111" spans="1:8" s="8" customFormat="1" ht="93" hidden="1">
      <c r="A111" s="41" t="s">
        <v>169</v>
      </c>
      <c r="B111" s="31" t="s">
        <v>168</v>
      </c>
      <c r="C111" s="32"/>
      <c r="D111" s="32"/>
      <c r="E111" s="32"/>
      <c r="F111" s="59" t="e">
        <f t="shared" si="2"/>
        <v>#DIV/0!</v>
      </c>
      <c r="G111" s="27" t="e">
        <f t="shared" si="3"/>
        <v>#DIV/0!</v>
      </c>
      <c r="H111" s="24"/>
    </row>
    <row r="112" spans="1:8" s="8" customFormat="1" ht="46.5">
      <c r="A112" s="39" t="s">
        <v>112</v>
      </c>
      <c r="B112" s="26" t="s">
        <v>134</v>
      </c>
      <c r="C112" s="29">
        <f>SUM(C113:C131)</f>
        <v>19195.5</v>
      </c>
      <c r="D112" s="29">
        <f>SUM(D113:D131)</f>
        <v>19195.5</v>
      </c>
      <c r="E112" s="29">
        <f>SUM(E113:E131)</f>
        <v>17526.699999999997</v>
      </c>
      <c r="F112" s="59">
        <f t="shared" si="2"/>
        <v>0.9130629574639888</v>
      </c>
      <c r="G112" s="27">
        <f t="shared" si="3"/>
        <v>0.9130629574639888</v>
      </c>
      <c r="H112" s="24"/>
    </row>
    <row r="113" spans="1:8" s="7" customFormat="1" ht="46.5">
      <c r="A113" s="41" t="s">
        <v>251</v>
      </c>
      <c r="B113" s="26" t="s">
        <v>252</v>
      </c>
      <c r="C113" s="29">
        <v>74.5</v>
      </c>
      <c r="D113" s="29">
        <v>74.5</v>
      </c>
      <c r="E113" s="29">
        <v>72</v>
      </c>
      <c r="F113" s="59">
        <f t="shared" si="2"/>
        <v>0.9664429530201343</v>
      </c>
      <c r="G113" s="27">
        <f t="shared" si="3"/>
        <v>0.9664429530201343</v>
      </c>
      <c r="H113" s="14"/>
    </row>
    <row r="114" spans="1:8" s="8" customFormat="1" ht="30.75">
      <c r="A114" s="41" t="s">
        <v>253</v>
      </c>
      <c r="B114" s="42" t="s">
        <v>137</v>
      </c>
      <c r="C114" s="32">
        <v>2200</v>
      </c>
      <c r="D114" s="32">
        <v>2200</v>
      </c>
      <c r="E114" s="32">
        <v>2175.8</v>
      </c>
      <c r="F114" s="59">
        <f t="shared" si="2"/>
        <v>0.9890000000000001</v>
      </c>
      <c r="G114" s="27">
        <f t="shared" si="3"/>
        <v>0.9890000000000001</v>
      </c>
      <c r="H114" s="24"/>
    </row>
    <row r="115" spans="1:8" s="8" customFormat="1" ht="30.75">
      <c r="A115" s="41" t="s">
        <v>254</v>
      </c>
      <c r="B115" s="42" t="s">
        <v>138</v>
      </c>
      <c r="C115" s="32">
        <v>5225</v>
      </c>
      <c r="D115" s="32">
        <v>4025</v>
      </c>
      <c r="E115" s="32">
        <v>4653.3</v>
      </c>
      <c r="F115" s="59">
        <f t="shared" si="2"/>
        <v>0.8905837320574163</v>
      </c>
      <c r="G115" s="27">
        <f t="shared" si="3"/>
        <v>1.1560993788819875</v>
      </c>
      <c r="H115" s="24"/>
    </row>
    <row r="116" spans="1:8" s="8" customFormat="1" ht="46.5">
      <c r="A116" s="41" t="s">
        <v>255</v>
      </c>
      <c r="B116" s="42" t="s">
        <v>139</v>
      </c>
      <c r="C116" s="32">
        <v>975</v>
      </c>
      <c r="D116" s="32">
        <v>975</v>
      </c>
      <c r="E116" s="32">
        <v>640.4</v>
      </c>
      <c r="F116" s="59">
        <f t="shared" si="2"/>
        <v>0.6568205128205128</v>
      </c>
      <c r="G116" s="27">
        <f t="shared" si="3"/>
        <v>0.6568205128205128</v>
      </c>
      <c r="H116" s="24"/>
    </row>
    <row r="117" spans="1:8" s="8" customFormat="1" ht="46.5">
      <c r="A117" s="41" t="s">
        <v>256</v>
      </c>
      <c r="B117" s="42" t="s">
        <v>187</v>
      </c>
      <c r="C117" s="32">
        <v>9160</v>
      </c>
      <c r="D117" s="32">
        <v>10360</v>
      </c>
      <c r="E117" s="32">
        <v>8541</v>
      </c>
      <c r="F117" s="59">
        <f t="shared" si="2"/>
        <v>0.9324235807860262</v>
      </c>
      <c r="G117" s="27">
        <f t="shared" si="3"/>
        <v>0.8244208494208494</v>
      </c>
      <c r="H117" s="24"/>
    </row>
    <row r="118" spans="1:8" s="8" customFormat="1" ht="18">
      <c r="A118" s="41" t="s">
        <v>257</v>
      </c>
      <c r="B118" s="42" t="s">
        <v>258</v>
      </c>
      <c r="C118" s="32">
        <v>254.4</v>
      </c>
      <c r="D118" s="32">
        <v>254.4</v>
      </c>
      <c r="E118" s="32">
        <v>137.6</v>
      </c>
      <c r="F118" s="59">
        <f t="shared" si="2"/>
        <v>0.5408805031446541</v>
      </c>
      <c r="G118" s="27">
        <f aca="true" t="shared" si="4" ref="G118:G182">E118/D118</f>
        <v>0.5408805031446541</v>
      </c>
      <c r="H118" s="24"/>
    </row>
    <row r="119" spans="1:8" s="8" customFormat="1" ht="62.25" hidden="1">
      <c r="A119" s="41" t="s">
        <v>259</v>
      </c>
      <c r="B119" s="42" t="s">
        <v>185</v>
      </c>
      <c r="C119" s="32"/>
      <c r="D119" s="32"/>
      <c r="E119" s="32"/>
      <c r="F119" s="59" t="e">
        <f t="shared" si="2"/>
        <v>#DIV/0!</v>
      </c>
      <c r="G119" s="27" t="e">
        <f t="shared" si="4"/>
        <v>#DIV/0!</v>
      </c>
      <c r="H119" s="24"/>
    </row>
    <row r="120" spans="1:8" s="8" customFormat="1" ht="30.75">
      <c r="A120" s="41" t="s">
        <v>260</v>
      </c>
      <c r="B120" s="42" t="s">
        <v>261</v>
      </c>
      <c r="C120" s="32">
        <v>896</v>
      </c>
      <c r="D120" s="32">
        <v>896</v>
      </c>
      <c r="E120" s="32">
        <v>896</v>
      </c>
      <c r="F120" s="59">
        <f t="shared" si="2"/>
        <v>1</v>
      </c>
      <c r="G120" s="27">
        <f t="shared" si="4"/>
        <v>1</v>
      </c>
      <c r="H120" s="24"/>
    </row>
    <row r="121" spans="1:8" s="7" customFormat="1" ht="46.5" hidden="1">
      <c r="A121" s="41" t="s">
        <v>140</v>
      </c>
      <c r="B121" s="42" t="s">
        <v>170</v>
      </c>
      <c r="C121" s="32"/>
      <c r="D121" s="32"/>
      <c r="E121" s="32"/>
      <c r="F121" s="59" t="e">
        <f t="shared" si="2"/>
        <v>#DIV/0!</v>
      </c>
      <c r="G121" s="27" t="e">
        <f t="shared" si="4"/>
        <v>#DIV/0!</v>
      </c>
      <c r="H121" s="14"/>
    </row>
    <row r="122" spans="1:8" s="7" customFormat="1" ht="46.5" hidden="1">
      <c r="A122" s="41" t="s">
        <v>176</v>
      </c>
      <c r="B122" s="42" t="s">
        <v>171</v>
      </c>
      <c r="C122" s="32"/>
      <c r="D122" s="32"/>
      <c r="E122" s="32"/>
      <c r="F122" s="59" t="e">
        <f t="shared" si="2"/>
        <v>#DIV/0!</v>
      </c>
      <c r="G122" s="27" t="e">
        <f t="shared" si="4"/>
        <v>#DIV/0!</v>
      </c>
      <c r="H122" s="14"/>
    </row>
    <row r="123" spans="1:8" s="7" customFormat="1" ht="46.5" hidden="1">
      <c r="A123" s="41" t="s">
        <v>262</v>
      </c>
      <c r="B123" s="42" t="s">
        <v>172</v>
      </c>
      <c r="C123" s="32"/>
      <c r="D123" s="32"/>
      <c r="E123" s="32"/>
      <c r="F123" s="59" t="e">
        <f t="shared" si="2"/>
        <v>#DIV/0!</v>
      </c>
      <c r="G123" s="27" t="e">
        <f t="shared" si="4"/>
        <v>#DIV/0!</v>
      </c>
      <c r="H123" s="14"/>
    </row>
    <row r="124" spans="1:8" s="8" customFormat="1" ht="46.5" hidden="1">
      <c r="A124" s="41" t="s">
        <v>263</v>
      </c>
      <c r="B124" s="42" t="s">
        <v>173</v>
      </c>
      <c r="C124" s="32"/>
      <c r="D124" s="32"/>
      <c r="E124" s="32"/>
      <c r="F124" s="59" t="e">
        <f t="shared" si="2"/>
        <v>#DIV/0!</v>
      </c>
      <c r="G124" s="27" t="e">
        <f t="shared" si="4"/>
        <v>#DIV/0!</v>
      </c>
      <c r="H124" s="24"/>
    </row>
    <row r="125" spans="1:8" s="8" customFormat="1" ht="62.25" hidden="1">
      <c r="A125" s="41" t="s">
        <v>264</v>
      </c>
      <c r="B125" s="42" t="s">
        <v>174</v>
      </c>
      <c r="C125" s="32"/>
      <c r="D125" s="32"/>
      <c r="E125" s="32"/>
      <c r="F125" s="59" t="e">
        <f t="shared" si="2"/>
        <v>#DIV/0!</v>
      </c>
      <c r="G125" s="27" t="e">
        <f t="shared" si="4"/>
        <v>#DIV/0!</v>
      </c>
      <c r="H125" s="24"/>
    </row>
    <row r="126" spans="1:8" s="8" customFormat="1" ht="78" hidden="1">
      <c r="A126" s="41" t="s">
        <v>177</v>
      </c>
      <c r="B126" s="42" t="s">
        <v>175</v>
      </c>
      <c r="C126" s="32"/>
      <c r="D126" s="32"/>
      <c r="E126" s="32"/>
      <c r="F126" s="59" t="e">
        <f t="shared" si="2"/>
        <v>#DIV/0!</v>
      </c>
      <c r="G126" s="27" t="e">
        <f t="shared" si="4"/>
        <v>#DIV/0!</v>
      </c>
      <c r="H126" s="24"/>
    </row>
    <row r="127" spans="1:8" s="8" customFormat="1" ht="30.75" hidden="1">
      <c r="A127" s="39" t="s">
        <v>178</v>
      </c>
      <c r="B127" s="26" t="s">
        <v>179</v>
      </c>
      <c r="C127" s="29">
        <f>C128</f>
        <v>0</v>
      </c>
      <c r="D127" s="29">
        <f>D128</f>
        <v>0</v>
      </c>
      <c r="E127" s="29"/>
      <c r="F127" s="59" t="e">
        <f t="shared" si="2"/>
        <v>#DIV/0!</v>
      </c>
      <c r="G127" s="27" t="e">
        <f t="shared" si="4"/>
        <v>#DIV/0!</v>
      </c>
      <c r="H127" s="24"/>
    </row>
    <row r="128" spans="1:8" s="8" customFormat="1" ht="30.75" hidden="1">
      <c r="A128" s="41" t="s">
        <v>197</v>
      </c>
      <c r="B128" s="31" t="s">
        <v>180</v>
      </c>
      <c r="C128" s="32"/>
      <c r="D128" s="32"/>
      <c r="E128" s="32"/>
      <c r="F128" s="59" t="e">
        <f t="shared" si="2"/>
        <v>#DIV/0!</v>
      </c>
      <c r="G128" s="27" t="e">
        <f t="shared" si="4"/>
        <v>#DIV/0!</v>
      </c>
      <c r="H128" s="24"/>
    </row>
    <row r="129" spans="1:8" s="8" customFormat="1" ht="18" hidden="1">
      <c r="A129" s="39"/>
      <c r="B129" s="26"/>
      <c r="C129" s="29"/>
      <c r="D129" s="29"/>
      <c r="E129" s="29"/>
      <c r="F129" s="59" t="e">
        <f t="shared" si="2"/>
        <v>#DIV/0!</v>
      </c>
      <c r="G129" s="27" t="e">
        <f t="shared" si="4"/>
        <v>#DIV/0!</v>
      </c>
      <c r="H129" s="24"/>
    </row>
    <row r="130" spans="1:8" ht="30.75">
      <c r="A130" s="41" t="s">
        <v>265</v>
      </c>
      <c r="B130" s="26" t="s">
        <v>266</v>
      </c>
      <c r="C130" s="29">
        <v>385.6</v>
      </c>
      <c r="D130" s="29">
        <v>385.6</v>
      </c>
      <c r="E130" s="29">
        <v>385.6</v>
      </c>
      <c r="F130" s="59">
        <f t="shared" si="2"/>
        <v>1</v>
      </c>
      <c r="G130" s="27">
        <f t="shared" si="4"/>
        <v>1</v>
      </c>
      <c r="H130" s="12"/>
    </row>
    <row r="131" spans="1:8" ht="18">
      <c r="A131" s="41" t="s">
        <v>267</v>
      </c>
      <c r="B131" s="26" t="s">
        <v>268</v>
      </c>
      <c r="C131" s="29">
        <v>25</v>
      </c>
      <c r="D131" s="29">
        <v>25</v>
      </c>
      <c r="E131" s="29">
        <v>25</v>
      </c>
      <c r="F131" s="59">
        <f t="shared" si="2"/>
        <v>1</v>
      </c>
      <c r="G131" s="27">
        <f t="shared" si="4"/>
        <v>1</v>
      </c>
      <c r="H131" s="12"/>
    </row>
    <row r="132" spans="1:8" s="6" customFormat="1" ht="30.75">
      <c r="A132" s="39" t="s">
        <v>178</v>
      </c>
      <c r="B132" s="26" t="s">
        <v>269</v>
      </c>
      <c r="C132" s="29">
        <f>C134+C133+C135</f>
        <v>8551.4</v>
      </c>
      <c r="D132" s="29">
        <f>D134+D133+D135</f>
        <v>8551.4</v>
      </c>
      <c r="E132" s="29">
        <f>E134+E133+E135</f>
        <v>3517.6</v>
      </c>
      <c r="F132" s="59">
        <f t="shared" si="2"/>
        <v>0.4113478494749398</v>
      </c>
      <c r="G132" s="27">
        <f t="shared" si="4"/>
        <v>0.4113478494749398</v>
      </c>
      <c r="H132" s="23"/>
    </row>
    <row r="133" spans="1:8" s="6" customFormat="1" ht="62.25">
      <c r="A133" s="41" t="s">
        <v>270</v>
      </c>
      <c r="B133" s="26" t="s">
        <v>271</v>
      </c>
      <c r="C133" s="29">
        <v>1875</v>
      </c>
      <c r="D133" s="29">
        <v>1925</v>
      </c>
      <c r="E133" s="29">
        <v>0</v>
      </c>
      <c r="F133" s="59">
        <f t="shared" si="2"/>
        <v>0</v>
      </c>
      <c r="G133" s="27">
        <f t="shared" si="4"/>
        <v>0</v>
      </c>
      <c r="H133" s="23"/>
    </row>
    <row r="134" spans="1:8" s="6" customFormat="1" ht="62.25">
      <c r="A134" s="41" t="s">
        <v>272</v>
      </c>
      <c r="B134" s="26" t="s">
        <v>273</v>
      </c>
      <c r="C134" s="29">
        <v>6626.4</v>
      </c>
      <c r="D134" s="29">
        <v>6626.4</v>
      </c>
      <c r="E134" s="29">
        <v>3517.6</v>
      </c>
      <c r="F134" s="59">
        <f t="shared" si="2"/>
        <v>0.5308463117228057</v>
      </c>
      <c r="G134" s="27">
        <f t="shared" si="4"/>
        <v>0.5308463117228057</v>
      </c>
      <c r="H134" s="23"/>
    </row>
    <row r="135" spans="1:8" s="6" customFormat="1" ht="62.25">
      <c r="A135" s="41" t="s">
        <v>274</v>
      </c>
      <c r="B135" s="26" t="s">
        <v>275</v>
      </c>
      <c r="C135" s="29">
        <v>50</v>
      </c>
      <c r="D135" s="29"/>
      <c r="E135" s="29">
        <v>0</v>
      </c>
      <c r="F135" s="59">
        <f t="shared" si="2"/>
        <v>0</v>
      </c>
      <c r="G135" s="27"/>
      <c r="H135" s="23"/>
    </row>
    <row r="136" spans="1:8" s="6" customFormat="1" ht="30.75">
      <c r="A136" s="39" t="s">
        <v>61</v>
      </c>
      <c r="B136" s="43"/>
      <c r="C136" s="29">
        <f>C137+C138</f>
        <v>1957.5</v>
      </c>
      <c r="D136" s="29">
        <f>D137+D138</f>
        <v>2045</v>
      </c>
      <c r="E136" s="29">
        <f>E137+E138</f>
        <v>1887.5</v>
      </c>
      <c r="F136" s="59">
        <f t="shared" si="2"/>
        <v>0.9642401021711366</v>
      </c>
      <c r="G136" s="27">
        <f t="shared" si="4"/>
        <v>0.9229828850855746</v>
      </c>
      <c r="H136" s="23"/>
    </row>
    <row r="137" spans="1:8" s="6" customFormat="1" ht="30.75">
      <c r="A137" s="44" t="s">
        <v>39</v>
      </c>
      <c r="B137" s="31" t="s">
        <v>78</v>
      </c>
      <c r="C137" s="32">
        <v>107.5</v>
      </c>
      <c r="D137" s="32">
        <v>195</v>
      </c>
      <c r="E137" s="32">
        <v>107.5</v>
      </c>
      <c r="F137" s="59">
        <f t="shared" si="2"/>
        <v>1</v>
      </c>
      <c r="G137" s="27">
        <f t="shared" si="4"/>
        <v>0.5512820512820513</v>
      </c>
      <c r="H137" s="23"/>
    </row>
    <row r="138" spans="1:8" s="6" customFormat="1" ht="46.5">
      <c r="A138" s="37" t="s">
        <v>360</v>
      </c>
      <c r="B138" s="31" t="s">
        <v>111</v>
      </c>
      <c r="C138" s="32">
        <f>SUM(C139:C144)</f>
        <v>1850</v>
      </c>
      <c r="D138" s="32">
        <f>SUM(D139:D144)</f>
        <v>1850</v>
      </c>
      <c r="E138" s="32">
        <f>SUM(E139:E144)</f>
        <v>1780</v>
      </c>
      <c r="F138" s="59">
        <f t="shared" si="2"/>
        <v>0.9621621621621622</v>
      </c>
      <c r="G138" s="27">
        <f t="shared" si="4"/>
        <v>0.9621621621621622</v>
      </c>
      <c r="H138" s="23"/>
    </row>
    <row r="139" spans="1:8" ht="30.75">
      <c r="A139" s="44" t="s">
        <v>276</v>
      </c>
      <c r="B139" s="31" t="s">
        <v>277</v>
      </c>
      <c r="C139" s="32">
        <v>195</v>
      </c>
      <c r="D139" s="32">
        <v>195</v>
      </c>
      <c r="E139" s="32">
        <v>195</v>
      </c>
      <c r="F139" s="59">
        <f t="shared" si="2"/>
        <v>1</v>
      </c>
      <c r="G139" s="27">
        <f t="shared" si="4"/>
        <v>1</v>
      </c>
      <c r="H139" s="12"/>
    </row>
    <row r="140" spans="1:8" ht="30.75">
      <c r="A140" s="44" t="s">
        <v>278</v>
      </c>
      <c r="B140" s="31" t="s">
        <v>279</v>
      </c>
      <c r="C140" s="32">
        <v>335</v>
      </c>
      <c r="D140" s="32">
        <v>335</v>
      </c>
      <c r="E140" s="32">
        <v>335</v>
      </c>
      <c r="F140" s="59">
        <f t="shared" si="2"/>
        <v>1</v>
      </c>
      <c r="G140" s="27">
        <f t="shared" si="4"/>
        <v>1</v>
      </c>
      <c r="H140" s="12"/>
    </row>
    <row r="141" spans="1:8" ht="30.75">
      <c r="A141" s="44" t="s">
        <v>280</v>
      </c>
      <c r="B141" s="31" t="s">
        <v>281</v>
      </c>
      <c r="C141" s="32">
        <v>290</v>
      </c>
      <c r="D141" s="32">
        <v>290</v>
      </c>
      <c r="E141" s="32">
        <v>290</v>
      </c>
      <c r="F141" s="59">
        <f t="shared" si="2"/>
        <v>1</v>
      </c>
      <c r="G141" s="27">
        <f t="shared" si="4"/>
        <v>1</v>
      </c>
      <c r="H141" s="12"/>
    </row>
    <row r="142" spans="1:8" ht="30.75">
      <c r="A142" s="44" t="s">
        <v>282</v>
      </c>
      <c r="B142" s="31" t="s">
        <v>283</v>
      </c>
      <c r="C142" s="32">
        <v>360</v>
      </c>
      <c r="D142" s="32">
        <v>360</v>
      </c>
      <c r="E142" s="32">
        <v>360</v>
      </c>
      <c r="F142" s="59">
        <f t="shared" si="2"/>
        <v>1</v>
      </c>
      <c r="G142" s="27">
        <f t="shared" si="4"/>
        <v>1</v>
      </c>
      <c r="H142" s="12"/>
    </row>
    <row r="143" spans="1:8" s="6" customFormat="1" ht="30.75">
      <c r="A143" s="44" t="s">
        <v>284</v>
      </c>
      <c r="B143" s="31" t="s">
        <v>285</v>
      </c>
      <c r="C143" s="32">
        <v>360</v>
      </c>
      <c r="D143" s="32">
        <v>360</v>
      </c>
      <c r="E143" s="32">
        <v>360</v>
      </c>
      <c r="F143" s="59">
        <f t="shared" si="2"/>
        <v>1</v>
      </c>
      <c r="G143" s="27">
        <f t="shared" si="4"/>
        <v>1</v>
      </c>
      <c r="H143" s="23"/>
    </row>
    <row r="144" spans="1:8" s="6" customFormat="1" ht="30.75">
      <c r="A144" s="44" t="s">
        <v>286</v>
      </c>
      <c r="B144" s="31" t="s">
        <v>287</v>
      </c>
      <c r="C144" s="32">
        <v>310</v>
      </c>
      <c r="D144" s="32">
        <v>310</v>
      </c>
      <c r="E144" s="32">
        <v>240</v>
      </c>
      <c r="F144" s="59">
        <f t="shared" si="2"/>
        <v>0.7741935483870968</v>
      </c>
      <c r="G144" s="27">
        <f t="shared" si="4"/>
        <v>0.7741935483870968</v>
      </c>
      <c r="H144" s="23"/>
    </row>
    <row r="145" spans="1:8" s="6" customFormat="1" ht="46.5" hidden="1">
      <c r="A145" s="44" t="s">
        <v>181</v>
      </c>
      <c r="B145" s="45" t="s">
        <v>182</v>
      </c>
      <c r="C145" s="32"/>
      <c r="D145" s="32"/>
      <c r="E145" s="32"/>
      <c r="F145" s="59" t="e">
        <f t="shared" si="2"/>
        <v>#DIV/0!</v>
      </c>
      <c r="G145" s="27" t="e">
        <f t="shared" si="4"/>
        <v>#DIV/0!</v>
      </c>
      <c r="H145" s="23"/>
    </row>
    <row r="146" spans="1:8" s="6" customFormat="1" ht="46.5" hidden="1">
      <c r="A146" s="44" t="s">
        <v>181</v>
      </c>
      <c r="B146" s="45" t="s">
        <v>183</v>
      </c>
      <c r="C146" s="32"/>
      <c r="D146" s="32"/>
      <c r="E146" s="32"/>
      <c r="F146" s="59" t="e">
        <f t="shared" si="2"/>
        <v>#DIV/0!</v>
      </c>
      <c r="G146" s="27" t="e">
        <f t="shared" si="4"/>
        <v>#DIV/0!</v>
      </c>
      <c r="H146" s="23"/>
    </row>
    <row r="147" spans="1:8" s="6" customFormat="1" ht="62.25" hidden="1">
      <c r="A147" s="44" t="s">
        <v>288</v>
      </c>
      <c r="B147" s="45" t="s">
        <v>141</v>
      </c>
      <c r="C147" s="32"/>
      <c r="D147" s="32"/>
      <c r="E147" s="32"/>
      <c r="F147" s="59" t="e">
        <f t="shared" si="2"/>
        <v>#DIV/0!</v>
      </c>
      <c r="G147" s="27" t="e">
        <f t="shared" si="4"/>
        <v>#DIV/0!</v>
      </c>
      <c r="H147" s="23"/>
    </row>
    <row r="148" spans="1:8" s="6" customFormat="1" ht="18">
      <c r="A148" s="28" t="s">
        <v>12</v>
      </c>
      <c r="B148" s="26"/>
      <c r="C148" s="29">
        <f>C149+C155</f>
        <v>7778.099999999999</v>
      </c>
      <c r="D148" s="29">
        <f>D149+D155</f>
        <v>8254.4</v>
      </c>
      <c r="E148" s="29">
        <f>E149+E155</f>
        <v>4791.099999999999</v>
      </c>
      <c r="F148" s="59">
        <f t="shared" si="2"/>
        <v>0.6159730525449659</v>
      </c>
      <c r="G148" s="27">
        <f t="shared" si="4"/>
        <v>0.5804298313626671</v>
      </c>
      <c r="H148" s="23"/>
    </row>
    <row r="149" spans="1:8" s="6" customFormat="1" ht="18">
      <c r="A149" s="28" t="s">
        <v>361</v>
      </c>
      <c r="B149" s="26"/>
      <c r="C149" s="29">
        <f>C150+C152+C151+C154</f>
        <v>10</v>
      </c>
      <c r="D149" s="29">
        <f>D150+D152+D151+D154</f>
        <v>274.3</v>
      </c>
      <c r="E149" s="29">
        <f>E150+E152+E151+E154</f>
        <v>10</v>
      </c>
      <c r="F149" s="59">
        <f t="shared" si="2"/>
        <v>1</v>
      </c>
      <c r="G149" s="27">
        <f t="shared" si="4"/>
        <v>0.03645643456069996</v>
      </c>
      <c r="H149" s="23"/>
    </row>
    <row r="150" spans="1:8" s="6" customFormat="1" ht="30.75" hidden="1">
      <c r="A150" s="30" t="s">
        <v>55</v>
      </c>
      <c r="B150" s="31" t="s">
        <v>90</v>
      </c>
      <c r="C150" s="32">
        <v>0</v>
      </c>
      <c r="D150" s="32">
        <v>100</v>
      </c>
      <c r="E150" s="32">
        <v>0</v>
      </c>
      <c r="F150" s="59" t="e">
        <f t="shared" si="2"/>
        <v>#DIV/0!</v>
      </c>
      <c r="G150" s="27">
        <f t="shared" si="4"/>
        <v>0</v>
      </c>
      <c r="H150" s="23"/>
    </row>
    <row r="151" spans="1:8" s="6" customFormat="1" ht="30.75" hidden="1">
      <c r="A151" s="30" t="s">
        <v>289</v>
      </c>
      <c r="B151" s="31" t="s">
        <v>290</v>
      </c>
      <c r="C151" s="32">
        <v>0</v>
      </c>
      <c r="D151" s="32">
        <v>164.3</v>
      </c>
      <c r="E151" s="32">
        <v>0</v>
      </c>
      <c r="F151" s="59" t="e">
        <f t="shared" si="2"/>
        <v>#DIV/0!</v>
      </c>
      <c r="G151" s="27">
        <f t="shared" si="4"/>
        <v>0</v>
      </c>
      <c r="H151" s="23"/>
    </row>
    <row r="152" spans="1:8" s="6" customFormat="1" ht="46.5" hidden="1">
      <c r="A152" s="30" t="s">
        <v>89</v>
      </c>
      <c r="B152" s="31" t="s">
        <v>111</v>
      </c>
      <c r="C152" s="32"/>
      <c r="D152" s="32"/>
      <c r="E152" s="32"/>
      <c r="F152" s="59" t="e">
        <f t="shared" si="2"/>
        <v>#DIV/0!</v>
      </c>
      <c r="G152" s="27" t="e">
        <f t="shared" si="4"/>
        <v>#DIV/0!</v>
      </c>
      <c r="H152" s="23"/>
    </row>
    <row r="153" spans="1:8" s="6" customFormat="1" ht="30.75" hidden="1">
      <c r="A153" s="30" t="s">
        <v>143</v>
      </c>
      <c r="B153" s="31" t="s">
        <v>142</v>
      </c>
      <c r="C153" s="32"/>
      <c r="D153" s="32"/>
      <c r="E153" s="32"/>
      <c r="F153" s="59" t="e">
        <f t="shared" si="2"/>
        <v>#DIV/0!</v>
      </c>
      <c r="G153" s="27" t="e">
        <f t="shared" si="4"/>
        <v>#DIV/0!</v>
      </c>
      <c r="H153" s="23"/>
    </row>
    <row r="154" spans="1:8" s="6" customFormat="1" ht="30.75" hidden="1">
      <c r="A154" s="30" t="s">
        <v>291</v>
      </c>
      <c r="B154" s="31" t="s">
        <v>292</v>
      </c>
      <c r="C154" s="32">
        <v>10</v>
      </c>
      <c r="D154" s="32">
        <v>10</v>
      </c>
      <c r="E154" s="32">
        <v>10</v>
      </c>
      <c r="F154" s="59">
        <f t="shared" si="2"/>
        <v>1</v>
      </c>
      <c r="G154" s="27">
        <f t="shared" si="4"/>
        <v>1</v>
      </c>
      <c r="H154" s="23"/>
    </row>
    <row r="155" spans="1:8" ht="18">
      <c r="A155" s="28" t="s">
        <v>367</v>
      </c>
      <c r="B155" s="26"/>
      <c r="C155" s="29">
        <f>C156+C159+C174+C183</f>
        <v>7768.099999999999</v>
      </c>
      <c r="D155" s="29">
        <f>D156+D159+D174+D183</f>
        <v>7980.099999999999</v>
      </c>
      <c r="E155" s="29">
        <f>E156+E159+E174+E183</f>
        <v>4781.099999999999</v>
      </c>
      <c r="F155" s="59">
        <f t="shared" si="2"/>
        <v>0.6154786884823831</v>
      </c>
      <c r="G155" s="27">
        <f t="shared" si="4"/>
        <v>0.5991278304783147</v>
      </c>
      <c r="H155" s="12"/>
    </row>
    <row r="156" spans="1:8" ht="46.5">
      <c r="A156" s="28" t="s">
        <v>293</v>
      </c>
      <c r="B156" s="26" t="s">
        <v>294</v>
      </c>
      <c r="C156" s="29">
        <f>SUM(C157:C158)</f>
        <v>168.4</v>
      </c>
      <c r="D156" s="29">
        <f>SUM(D157:D158)</f>
        <v>168.4</v>
      </c>
      <c r="E156" s="29">
        <f>SUM(E157:E158)</f>
        <v>168.4</v>
      </c>
      <c r="F156" s="59">
        <f t="shared" si="2"/>
        <v>1</v>
      </c>
      <c r="G156" s="27">
        <f t="shared" si="4"/>
        <v>1</v>
      </c>
      <c r="H156" s="12"/>
    </row>
    <row r="157" spans="1:8" ht="30.75" hidden="1">
      <c r="A157" s="30" t="s">
        <v>295</v>
      </c>
      <c r="B157" s="26" t="s">
        <v>296</v>
      </c>
      <c r="C157" s="29">
        <v>0</v>
      </c>
      <c r="D157" s="29">
        <v>0</v>
      </c>
      <c r="E157" s="29">
        <v>0</v>
      </c>
      <c r="F157" s="59" t="e">
        <f t="shared" si="2"/>
        <v>#DIV/0!</v>
      </c>
      <c r="G157" s="27" t="e">
        <f t="shared" si="4"/>
        <v>#DIV/0!</v>
      </c>
      <c r="H157" s="12"/>
    </row>
    <row r="158" spans="1:8" ht="78" hidden="1">
      <c r="A158" s="30" t="s">
        <v>297</v>
      </c>
      <c r="B158" s="26" t="s">
        <v>298</v>
      </c>
      <c r="C158" s="29">
        <v>168.4</v>
      </c>
      <c r="D158" s="29">
        <v>168.4</v>
      </c>
      <c r="E158" s="29">
        <v>168.4</v>
      </c>
      <c r="F158" s="59">
        <f t="shared" si="2"/>
        <v>1</v>
      </c>
      <c r="G158" s="27">
        <f t="shared" si="4"/>
        <v>1</v>
      </c>
      <c r="H158" s="12"/>
    </row>
    <row r="159" spans="1:8" ht="30.75">
      <c r="A159" s="28" t="s">
        <v>186</v>
      </c>
      <c r="B159" s="26"/>
      <c r="C159" s="29">
        <f>SUM(C160:C173)</f>
        <v>7253.9</v>
      </c>
      <c r="D159" s="29">
        <f>SUM(D160:D173)</f>
        <v>7465.9</v>
      </c>
      <c r="E159" s="29">
        <f>SUM(E160:E173)</f>
        <v>4266.9</v>
      </c>
      <c r="F159" s="59">
        <f t="shared" si="2"/>
        <v>0.588221508429948</v>
      </c>
      <c r="G159" s="27">
        <f t="shared" si="4"/>
        <v>0.5715185041321207</v>
      </c>
      <c r="H159" s="12"/>
    </row>
    <row r="160" spans="1:8" ht="36" customHeight="1">
      <c r="A160" s="30" t="s">
        <v>299</v>
      </c>
      <c r="B160" s="31" t="s">
        <v>144</v>
      </c>
      <c r="C160" s="29">
        <v>86.9</v>
      </c>
      <c r="D160" s="29">
        <v>273.9</v>
      </c>
      <c r="E160" s="29">
        <v>0</v>
      </c>
      <c r="F160" s="59">
        <f t="shared" si="2"/>
        <v>0</v>
      </c>
      <c r="G160" s="27">
        <f t="shared" si="4"/>
        <v>0</v>
      </c>
      <c r="H160" s="12"/>
    </row>
    <row r="161" spans="1:8" ht="30.75">
      <c r="A161" s="30" t="s">
        <v>100</v>
      </c>
      <c r="B161" s="31" t="s">
        <v>99</v>
      </c>
      <c r="C161" s="32">
        <v>115.5</v>
      </c>
      <c r="D161" s="32">
        <v>140.5</v>
      </c>
      <c r="E161" s="32">
        <v>115.4</v>
      </c>
      <c r="F161" s="59">
        <f t="shared" si="2"/>
        <v>0.9991341991341992</v>
      </c>
      <c r="G161" s="27">
        <f t="shared" si="4"/>
        <v>0.8213523131672599</v>
      </c>
      <c r="H161" s="12"/>
    </row>
    <row r="162" spans="1:8" ht="62.25" hidden="1">
      <c r="A162" s="30" t="s">
        <v>300</v>
      </c>
      <c r="B162" s="31" t="s">
        <v>301</v>
      </c>
      <c r="C162" s="32">
        <v>0</v>
      </c>
      <c r="D162" s="32">
        <v>0</v>
      </c>
      <c r="E162" s="32"/>
      <c r="F162" s="59" t="e">
        <f t="shared" si="2"/>
        <v>#DIV/0!</v>
      </c>
      <c r="G162" s="27" t="e">
        <f t="shared" si="4"/>
        <v>#DIV/0!</v>
      </c>
      <c r="H162" s="12"/>
    </row>
    <row r="163" spans="1:8" ht="62.25" hidden="1">
      <c r="A163" s="30" t="s">
        <v>302</v>
      </c>
      <c r="B163" s="31" t="s">
        <v>303</v>
      </c>
      <c r="C163" s="32">
        <v>0</v>
      </c>
      <c r="D163" s="32">
        <v>0</v>
      </c>
      <c r="E163" s="32"/>
      <c r="F163" s="59" t="e">
        <f t="shared" si="2"/>
        <v>#DIV/0!</v>
      </c>
      <c r="G163" s="27" t="e">
        <f t="shared" si="4"/>
        <v>#DIV/0!</v>
      </c>
      <c r="H163" s="12"/>
    </row>
    <row r="164" spans="1:8" ht="30.75">
      <c r="A164" s="30" t="s">
        <v>304</v>
      </c>
      <c r="B164" s="31" t="s">
        <v>305</v>
      </c>
      <c r="C164" s="32">
        <v>342.5</v>
      </c>
      <c r="D164" s="32">
        <v>342.5</v>
      </c>
      <c r="E164" s="32">
        <v>43.1</v>
      </c>
      <c r="F164" s="59">
        <f t="shared" si="2"/>
        <v>0.12583941605839416</v>
      </c>
      <c r="G164" s="27">
        <f t="shared" si="4"/>
        <v>0.12583941605839416</v>
      </c>
      <c r="H164" s="12"/>
    </row>
    <row r="165" spans="1:8" ht="18">
      <c r="A165" s="30" t="s">
        <v>362</v>
      </c>
      <c r="B165" s="31" t="s">
        <v>306</v>
      </c>
      <c r="C165" s="32">
        <v>700</v>
      </c>
      <c r="D165" s="32">
        <v>700</v>
      </c>
      <c r="E165" s="32">
        <v>0</v>
      </c>
      <c r="F165" s="59">
        <f t="shared" si="2"/>
        <v>0</v>
      </c>
      <c r="G165" s="27">
        <f t="shared" si="4"/>
        <v>0</v>
      </c>
      <c r="H165" s="12"/>
    </row>
    <row r="166" spans="1:8" ht="30.75">
      <c r="A166" s="30" t="s">
        <v>307</v>
      </c>
      <c r="B166" s="31" t="s">
        <v>308</v>
      </c>
      <c r="C166" s="32">
        <v>500</v>
      </c>
      <c r="D166" s="32">
        <v>500</v>
      </c>
      <c r="E166" s="32">
        <v>0</v>
      </c>
      <c r="F166" s="59">
        <f t="shared" si="2"/>
        <v>0</v>
      </c>
      <c r="G166" s="27">
        <f t="shared" si="4"/>
        <v>0</v>
      </c>
      <c r="H166" s="12"/>
    </row>
    <row r="167" spans="1:8" ht="18">
      <c r="A167" s="30" t="s">
        <v>309</v>
      </c>
      <c r="B167" s="31" t="s">
        <v>310</v>
      </c>
      <c r="C167" s="32">
        <v>700</v>
      </c>
      <c r="D167" s="32">
        <v>700</v>
      </c>
      <c r="E167" s="32">
        <v>0</v>
      </c>
      <c r="F167" s="59">
        <f t="shared" si="2"/>
        <v>0</v>
      </c>
      <c r="G167" s="27">
        <f t="shared" si="4"/>
        <v>0</v>
      </c>
      <c r="H167" s="12"/>
    </row>
    <row r="168" spans="1:8" ht="18">
      <c r="A168" s="30" t="s">
        <v>311</v>
      </c>
      <c r="B168" s="31" t="s">
        <v>312</v>
      </c>
      <c r="C168" s="32">
        <v>700</v>
      </c>
      <c r="D168" s="32">
        <v>700</v>
      </c>
      <c r="E168" s="32">
        <v>0</v>
      </c>
      <c r="F168" s="59">
        <f t="shared" si="2"/>
        <v>0</v>
      </c>
      <c r="G168" s="27">
        <f t="shared" si="4"/>
        <v>0</v>
      </c>
      <c r="H168" s="12"/>
    </row>
    <row r="169" spans="1:8" ht="78">
      <c r="A169" s="30" t="s">
        <v>313</v>
      </c>
      <c r="B169" s="31" t="s">
        <v>314</v>
      </c>
      <c r="C169" s="32">
        <v>82.5</v>
      </c>
      <c r="D169" s="32">
        <v>82.5</v>
      </c>
      <c r="E169" s="32">
        <v>82.5</v>
      </c>
      <c r="F169" s="59">
        <f t="shared" si="2"/>
        <v>1</v>
      </c>
      <c r="G169" s="27">
        <f t="shared" si="4"/>
        <v>1</v>
      </c>
      <c r="H169" s="12"/>
    </row>
    <row r="170" spans="1:8" ht="46.5" hidden="1">
      <c r="A170" s="30" t="s">
        <v>315</v>
      </c>
      <c r="B170" s="31" t="s">
        <v>316</v>
      </c>
      <c r="C170" s="32">
        <v>0</v>
      </c>
      <c r="D170" s="32">
        <v>0</v>
      </c>
      <c r="E170" s="32"/>
      <c r="F170" s="59" t="e">
        <f t="shared" si="2"/>
        <v>#DIV/0!</v>
      </c>
      <c r="G170" s="27" t="e">
        <f t="shared" si="4"/>
        <v>#DIV/0!</v>
      </c>
      <c r="H170" s="12"/>
    </row>
    <row r="171" spans="1:8" ht="30.75" hidden="1">
      <c r="A171" s="30" t="s">
        <v>295</v>
      </c>
      <c r="B171" s="31" t="s">
        <v>317</v>
      </c>
      <c r="C171" s="32">
        <v>0</v>
      </c>
      <c r="D171" s="32">
        <v>0</v>
      </c>
      <c r="E171" s="32"/>
      <c r="F171" s="59" t="e">
        <f t="shared" si="2"/>
        <v>#DIV/0!</v>
      </c>
      <c r="G171" s="27" t="e">
        <f t="shared" si="4"/>
        <v>#DIV/0!</v>
      </c>
      <c r="H171" s="12"/>
    </row>
    <row r="172" spans="1:8" ht="46.5">
      <c r="A172" s="30" t="s">
        <v>318</v>
      </c>
      <c r="B172" s="31" t="s">
        <v>319</v>
      </c>
      <c r="C172" s="32">
        <v>3992</v>
      </c>
      <c r="D172" s="32">
        <v>3992</v>
      </c>
      <c r="E172" s="32">
        <v>3991.4</v>
      </c>
      <c r="F172" s="59">
        <f t="shared" si="2"/>
        <v>0.9998496993987976</v>
      </c>
      <c r="G172" s="27">
        <f t="shared" si="4"/>
        <v>0.9998496993987976</v>
      </c>
      <c r="H172" s="12"/>
    </row>
    <row r="173" spans="1:8" ht="93">
      <c r="A173" s="30" t="s">
        <v>320</v>
      </c>
      <c r="B173" s="31" t="s">
        <v>321</v>
      </c>
      <c r="C173" s="32">
        <v>34.5</v>
      </c>
      <c r="D173" s="32">
        <v>34.5</v>
      </c>
      <c r="E173" s="32">
        <v>34.5</v>
      </c>
      <c r="F173" s="59">
        <f t="shared" si="2"/>
        <v>1</v>
      </c>
      <c r="G173" s="27">
        <f t="shared" si="4"/>
        <v>1</v>
      </c>
      <c r="H173" s="12"/>
    </row>
    <row r="174" spans="1:8" ht="46.5" hidden="1">
      <c r="A174" s="28" t="s">
        <v>363</v>
      </c>
      <c r="B174" s="26" t="s">
        <v>322</v>
      </c>
      <c r="C174" s="29">
        <f>SUM(C175:C182)</f>
        <v>0</v>
      </c>
      <c r="D174" s="29">
        <f>SUM(D175:D182)</f>
        <v>0</v>
      </c>
      <c r="E174" s="29">
        <f>SUM(E175:E182)</f>
        <v>0</v>
      </c>
      <c r="F174" s="59" t="e">
        <f t="shared" si="2"/>
        <v>#DIV/0!</v>
      </c>
      <c r="G174" s="27" t="e">
        <f t="shared" si="4"/>
        <v>#DIV/0!</v>
      </c>
      <c r="H174" s="12"/>
    </row>
    <row r="175" spans="1:8" ht="46.5" hidden="1">
      <c r="A175" s="30" t="s">
        <v>323</v>
      </c>
      <c r="B175" s="31" t="s">
        <v>324</v>
      </c>
      <c r="C175" s="32">
        <v>0</v>
      </c>
      <c r="D175" s="32">
        <v>0</v>
      </c>
      <c r="E175" s="32">
        <v>0</v>
      </c>
      <c r="F175" s="59" t="e">
        <f t="shared" si="2"/>
        <v>#DIV/0!</v>
      </c>
      <c r="G175" s="27" t="e">
        <f t="shared" si="4"/>
        <v>#DIV/0!</v>
      </c>
      <c r="H175" s="12"/>
    </row>
    <row r="176" spans="1:8" ht="46.5" hidden="1">
      <c r="A176" s="30" t="s">
        <v>325</v>
      </c>
      <c r="B176" s="31" t="s">
        <v>326</v>
      </c>
      <c r="C176" s="32">
        <v>0</v>
      </c>
      <c r="D176" s="32">
        <v>0</v>
      </c>
      <c r="E176" s="32">
        <v>0</v>
      </c>
      <c r="F176" s="59" t="e">
        <f t="shared" si="2"/>
        <v>#DIV/0!</v>
      </c>
      <c r="G176" s="27" t="e">
        <f t="shared" si="4"/>
        <v>#DIV/0!</v>
      </c>
      <c r="H176" s="12"/>
    </row>
    <row r="177" spans="1:8" ht="78" hidden="1">
      <c r="A177" s="30" t="s">
        <v>327</v>
      </c>
      <c r="B177" s="31" t="s">
        <v>328</v>
      </c>
      <c r="C177" s="32">
        <v>0</v>
      </c>
      <c r="D177" s="32">
        <v>0</v>
      </c>
      <c r="E177" s="32">
        <v>0</v>
      </c>
      <c r="F177" s="59" t="e">
        <f t="shared" si="2"/>
        <v>#DIV/0!</v>
      </c>
      <c r="G177" s="27" t="e">
        <f t="shared" si="4"/>
        <v>#DIV/0!</v>
      </c>
      <c r="H177" s="12"/>
    </row>
    <row r="178" spans="1:8" ht="62.25" hidden="1">
      <c r="A178" s="30" t="s">
        <v>329</v>
      </c>
      <c r="B178" s="31" t="s">
        <v>330</v>
      </c>
      <c r="C178" s="32">
        <v>0</v>
      </c>
      <c r="D178" s="32">
        <v>0</v>
      </c>
      <c r="E178" s="32">
        <v>0</v>
      </c>
      <c r="F178" s="59" t="e">
        <f aca="true" t="shared" si="5" ref="F178:F224">E178/C178</f>
        <v>#DIV/0!</v>
      </c>
      <c r="G178" s="27" t="e">
        <f t="shared" si="4"/>
        <v>#DIV/0!</v>
      </c>
      <c r="H178" s="12"/>
    </row>
    <row r="179" spans="1:8" ht="78" hidden="1">
      <c r="A179" s="30" t="s">
        <v>331</v>
      </c>
      <c r="B179" s="31" t="s">
        <v>332</v>
      </c>
      <c r="C179" s="32">
        <v>0</v>
      </c>
      <c r="D179" s="32">
        <v>0</v>
      </c>
      <c r="E179" s="32">
        <v>0</v>
      </c>
      <c r="F179" s="59" t="e">
        <f t="shared" si="5"/>
        <v>#DIV/0!</v>
      </c>
      <c r="G179" s="27" t="e">
        <f t="shared" si="4"/>
        <v>#DIV/0!</v>
      </c>
      <c r="H179" s="12"/>
    </row>
    <row r="180" spans="1:8" ht="62.25" hidden="1">
      <c r="A180" s="30" t="s">
        <v>333</v>
      </c>
      <c r="B180" s="31" t="s">
        <v>334</v>
      </c>
      <c r="C180" s="32">
        <v>0</v>
      </c>
      <c r="D180" s="32">
        <v>0</v>
      </c>
      <c r="E180" s="32">
        <v>0</v>
      </c>
      <c r="F180" s="59" t="e">
        <f t="shared" si="5"/>
        <v>#DIV/0!</v>
      </c>
      <c r="G180" s="27" t="e">
        <f t="shared" si="4"/>
        <v>#DIV/0!</v>
      </c>
      <c r="H180" s="12"/>
    </row>
    <row r="181" spans="1:8" ht="93" hidden="1">
      <c r="A181" s="30" t="s">
        <v>335</v>
      </c>
      <c r="B181" s="31" t="s">
        <v>336</v>
      </c>
      <c r="C181" s="32">
        <v>0</v>
      </c>
      <c r="D181" s="32">
        <v>0</v>
      </c>
      <c r="E181" s="32">
        <v>0</v>
      </c>
      <c r="F181" s="59" t="e">
        <f t="shared" si="5"/>
        <v>#DIV/0!</v>
      </c>
      <c r="G181" s="27" t="e">
        <f t="shared" si="4"/>
        <v>#DIV/0!</v>
      </c>
      <c r="H181" s="12"/>
    </row>
    <row r="182" spans="1:8" ht="78" hidden="1">
      <c r="A182" s="30" t="s">
        <v>337</v>
      </c>
      <c r="B182" s="31" t="s">
        <v>338</v>
      </c>
      <c r="C182" s="32">
        <v>0</v>
      </c>
      <c r="D182" s="32">
        <v>0</v>
      </c>
      <c r="E182" s="32">
        <v>0</v>
      </c>
      <c r="F182" s="59" t="e">
        <f t="shared" si="5"/>
        <v>#DIV/0!</v>
      </c>
      <c r="G182" s="27" t="e">
        <f t="shared" si="4"/>
        <v>#DIV/0!</v>
      </c>
      <c r="H182" s="12"/>
    </row>
    <row r="183" spans="1:8" ht="30.75">
      <c r="A183" s="28" t="s">
        <v>339</v>
      </c>
      <c r="B183" s="26" t="s">
        <v>340</v>
      </c>
      <c r="C183" s="32">
        <f>SUM(C184)</f>
        <v>345.8</v>
      </c>
      <c r="D183" s="32">
        <f>SUM(D184)</f>
        <v>345.8</v>
      </c>
      <c r="E183" s="32">
        <f>SUM(E184)</f>
        <v>345.8</v>
      </c>
      <c r="F183" s="59">
        <f t="shared" si="5"/>
        <v>1</v>
      </c>
      <c r="G183" s="27">
        <f aca="true" t="shared" si="6" ref="G183:G224">E183/D183</f>
        <v>1</v>
      </c>
      <c r="H183" s="12"/>
    </row>
    <row r="184" spans="1:8" ht="62.25" hidden="1">
      <c r="A184" s="30" t="s">
        <v>189</v>
      </c>
      <c r="B184" s="31" t="s">
        <v>190</v>
      </c>
      <c r="C184" s="32">
        <v>345.8</v>
      </c>
      <c r="D184" s="32">
        <v>345.8</v>
      </c>
      <c r="E184" s="32">
        <v>345.8</v>
      </c>
      <c r="F184" s="59">
        <f t="shared" si="5"/>
        <v>1</v>
      </c>
      <c r="G184" s="27">
        <f t="shared" si="6"/>
        <v>1</v>
      </c>
      <c r="H184" s="12"/>
    </row>
    <row r="185" spans="1:8" ht="30.75" hidden="1">
      <c r="A185" s="30" t="s">
        <v>341</v>
      </c>
      <c r="B185" s="31" t="s">
        <v>144</v>
      </c>
      <c r="C185" s="32"/>
      <c r="D185" s="32"/>
      <c r="E185" s="32"/>
      <c r="F185" s="59" t="e">
        <f t="shared" si="5"/>
        <v>#DIV/0!</v>
      </c>
      <c r="G185" s="27" t="e">
        <f t="shared" si="6"/>
        <v>#DIV/0!</v>
      </c>
      <c r="H185" s="12"/>
    </row>
    <row r="186" spans="1:8" ht="62.25" hidden="1">
      <c r="A186" s="30" t="s">
        <v>184</v>
      </c>
      <c r="B186" s="31" t="s">
        <v>342</v>
      </c>
      <c r="C186" s="32"/>
      <c r="D186" s="32"/>
      <c r="E186" s="32"/>
      <c r="F186" s="59" t="e">
        <f t="shared" si="5"/>
        <v>#DIV/0!</v>
      </c>
      <c r="G186" s="27" t="e">
        <f t="shared" si="6"/>
        <v>#DIV/0!</v>
      </c>
      <c r="H186" s="12"/>
    </row>
    <row r="187" spans="1:8" ht="18" hidden="1">
      <c r="A187" s="28" t="s">
        <v>343</v>
      </c>
      <c r="B187" s="31"/>
      <c r="C187" s="32">
        <f>C188</f>
        <v>0</v>
      </c>
      <c r="D187" s="32">
        <f>D188</f>
        <v>0</v>
      </c>
      <c r="E187" s="32">
        <f>E188</f>
        <v>0</v>
      </c>
      <c r="F187" s="59" t="e">
        <f t="shared" si="5"/>
        <v>#DIV/0!</v>
      </c>
      <c r="G187" s="27" t="e">
        <f t="shared" si="6"/>
        <v>#DIV/0!</v>
      </c>
      <c r="H187" s="12"/>
    </row>
    <row r="188" spans="1:8" ht="30.75" hidden="1">
      <c r="A188" s="30" t="s">
        <v>344</v>
      </c>
      <c r="B188" s="31" t="s">
        <v>345</v>
      </c>
      <c r="C188" s="32">
        <v>0</v>
      </c>
      <c r="D188" s="32">
        <v>0</v>
      </c>
      <c r="E188" s="32">
        <v>0</v>
      </c>
      <c r="F188" s="59" t="e">
        <f t="shared" si="5"/>
        <v>#DIV/0!</v>
      </c>
      <c r="G188" s="27" t="e">
        <f t="shared" si="6"/>
        <v>#DIV/0!</v>
      </c>
      <c r="H188" s="12"/>
    </row>
    <row r="189" spans="1:8" ht="18">
      <c r="A189" s="28" t="s">
        <v>13</v>
      </c>
      <c r="B189" s="26"/>
      <c r="C189" s="29">
        <f>C190+C191+C194+C195+C192+C193</f>
        <v>673360.6</v>
      </c>
      <c r="D189" s="29">
        <f>D190+D191+D194+D195+D192+D193</f>
        <v>669044.2</v>
      </c>
      <c r="E189" s="29">
        <f>E190+E191+E194+E195+E192+E193</f>
        <v>663558</v>
      </c>
      <c r="F189" s="59">
        <f t="shared" si="5"/>
        <v>0.9854422726842051</v>
      </c>
      <c r="G189" s="27">
        <f t="shared" si="6"/>
        <v>0.9917999438602114</v>
      </c>
      <c r="H189" s="12"/>
    </row>
    <row r="190" spans="1:7" ht="18">
      <c r="A190" s="28" t="s">
        <v>49</v>
      </c>
      <c r="B190" s="31" t="s">
        <v>14</v>
      </c>
      <c r="C190" s="32">
        <v>178018</v>
      </c>
      <c r="D190" s="32">
        <v>172402.9</v>
      </c>
      <c r="E190" s="32">
        <v>176803.4</v>
      </c>
      <c r="F190" s="59">
        <f t="shared" si="5"/>
        <v>0.9931770944511229</v>
      </c>
      <c r="G190" s="27">
        <f t="shared" si="6"/>
        <v>1.0255245126387085</v>
      </c>
    </row>
    <row r="191" spans="1:7" ht="18">
      <c r="A191" s="28" t="s">
        <v>50</v>
      </c>
      <c r="B191" s="31" t="s">
        <v>15</v>
      </c>
      <c r="C191" s="32">
        <v>436333.7</v>
      </c>
      <c r="D191" s="32">
        <v>442805.1</v>
      </c>
      <c r="E191" s="32">
        <v>429786.9</v>
      </c>
      <c r="F191" s="59">
        <f t="shared" si="5"/>
        <v>0.9849958873220198</v>
      </c>
      <c r="G191" s="27">
        <f t="shared" si="6"/>
        <v>0.970600609613575</v>
      </c>
    </row>
    <row r="192" spans="1:7" ht="18">
      <c r="A192" s="28" t="s">
        <v>92</v>
      </c>
      <c r="B192" s="31" t="s">
        <v>91</v>
      </c>
      <c r="C192" s="32">
        <v>22298.5</v>
      </c>
      <c r="D192" s="32">
        <v>20918.8</v>
      </c>
      <c r="E192" s="32">
        <v>20552.5</v>
      </c>
      <c r="F192" s="59">
        <f t="shared" si="5"/>
        <v>0.9216987689754916</v>
      </c>
      <c r="G192" s="27">
        <f t="shared" si="6"/>
        <v>0.9824894353404593</v>
      </c>
    </row>
    <row r="193" spans="1:7" ht="30.75">
      <c r="A193" s="28" t="s">
        <v>156</v>
      </c>
      <c r="B193" s="31" t="s">
        <v>155</v>
      </c>
      <c r="C193" s="32">
        <v>165.1</v>
      </c>
      <c r="D193" s="32">
        <v>165.1</v>
      </c>
      <c r="E193" s="32">
        <v>156.6</v>
      </c>
      <c r="F193" s="59">
        <f t="shared" si="5"/>
        <v>0.9485160508782556</v>
      </c>
      <c r="G193" s="27">
        <f t="shared" si="6"/>
        <v>0.9485160508782556</v>
      </c>
    </row>
    <row r="194" spans="1:8" ht="18">
      <c r="A194" s="28" t="s">
        <v>73</v>
      </c>
      <c r="B194" s="31" t="s">
        <v>16</v>
      </c>
      <c r="C194" s="32">
        <v>5467.3</v>
      </c>
      <c r="D194" s="32">
        <v>5536.7</v>
      </c>
      <c r="E194" s="32">
        <v>5316.4</v>
      </c>
      <c r="F194" s="59">
        <f t="shared" si="5"/>
        <v>0.9723995390777896</v>
      </c>
      <c r="G194" s="27">
        <f t="shared" si="6"/>
        <v>0.9602109559846117</v>
      </c>
      <c r="H194" s="2"/>
    </row>
    <row r="195" spans="1:7" ht="18">
      <c r="A195" s="28" t="s">
        <v>94</v>
      </c>
      <c r="B195" s="31" t="s">
        <v>17</v>
      </c>
      <c r="C195" s="32">
        <v>31078</v>
      </c>
      <c r="D195" s="32">
        <v>27215.6</v>
      </c>
      <c r="E195" s="32">
        <v>30942.2</v>
      </c>
      <c r="F195" s="59">
        <f t="shared" si="5"/>
        <v>0.9956303494433362</v>
      </c>
      <c r="G195" s="27">
        <f t="shared" si="6"/>
        <v>1.1369288202354533</v>
      </c>
    </row>
    <row r="196" spans="1:7" ht="18">
      <c r="A196" s="28" t="s">
        <v>51</v>
      </c>
      <c r="B196" s="26"/>
      <c r="C196" s="29">
        <f>C197++C198</f>
        <v>117367.70000000001</v>
      </c>
      <c r="D196" s="29">
        <f>D197++D198</f>
        <v>120430</v>
      </c>
      <c r="E196" s="29">
        <f>E197++E198</f>
        <v>115978.20000000001</v>
      </c>
      <c r="F196" s="59">
        <f t="shared" si="5"/>
        <v>0.9881611380303099</v>
      </c>
      <c r="G196" s="27">
        <f t="shared" si="6"/>
        <v>0.9630341277090427</v>
      </c>
    </row>
    <row r="197" spans="1:8" ht="18">
      <c r="A197" s="28" t="s">
        <v>19</v>
      </c>
      <c r="B197" s="31" t="s">
        <v>18</v>
      </c>
      <c r="C197" s="32">
        <v>89365.3</v>
      </c>
      <c r="D197" s="32">
        <v>95753.9</v>
      </c>
      <c r="E197" s="32">
        <v>88063.6</v>
      </c>
      <c r="F197" s="59">
        <f t="shared" si="5"/>
        <v>0.9854339436000327</v>
      </c>
      <c r="G197" s="27">
        <f t="shared" si="6"/>
        <v>0.9196868221555468</v>
      </c>
      <c r="H197" s="2"/>
    </row>
    <row r="198" spans="1:7" ht="18">
      <c r="A198" s="28" t="s">
        <v>105</v>
      </c>
      <c r="B198" s="31" t="s">
        <v>20</v>
      </c>
      <c r="C198" s="32">
        <v>28002.4</v>
      </c>
      <c r="D198" s="32">
        <v>24676.1</v>
      </c>
      <c r="E198" s="32">
        <v>27914.6</v>
      </c>
      <c r="F198" s="59">
        <f t="shared" si="5"/>
        <v>0.9968645544667599</v>
      </c>
      <c r="G198" s="27">
        <f t="shared" si="6"/>
        <v>1.1312403499742667</v>
      </c>
    </row>
    <row r="199" spans="1:7" ht="18">
      <c r="A199" s="37" t="s">
        <v>21</v>
      </c>
      <c r="B199" s="26"/>
      <c r="C199" s="29">
        <f>C200+C201+C202+C206+C211+C203</f>
        <v>25440.6</v>
      </c>
      <c r="D199" s="29">
        <f>D200+D201+D202+D204+D205+D206+D211</f>
        <v>27016.2</v>
      </c>
      <c r="E199" s="29">
        <f>E200+E201+E202+E204+E205+E206+E211</f>
        <v>23534.999999999996</v>
      </c>
      <c r="F199" s="59">
        <f t="shared" si="5"/>
        <v>0.9250961062239097</v>
      </c>
      <c r="G199" s="27">
        <f t="shared" si="6"/>
        <v>0.8711439802784994</v>
      </c>
    </row>
    <row r="200" spans="1:7" ht="18">
      <c r="A200" s="37" t="s">
        <v>64</v>
      </c>
      <c r="B200" s="26" t="s">
        <v>22</v>
      </c>
      <c r="C200" s="29">
        <v>1594.9</v>
      </c>
      <c r="D200" s="29">
        <v>1322.9</v>
      </c>
      <c r="E200" s="29">
        <v>1557.5</v>
      </c>
      <c r="F200" s="59">
        <f t="shared" si="5"/>
        <v>0.9765502539344159</v>
      </c>
      <c r="G200" s="27">
        <f t="shared" si="6"/>
        <v>1.1773376672462015</v>
      </c>
    </row>
    <row r="201" spans="1:7" ht="18">
      <c r="A201" s="37" t="s">
        <v>93</v>
      </c>
      <c r="B201" s="26" t="s">
        <v>23</v>
      </c>
      <c r="C201" s="29">
        <v>16679.8</v>
      </c>
      <c r="D201" s="29">
        <v>18527.4</v>
      </c>
      <c r="E201" s="29">
        <v>14821.8</v>
      </c>
      <c r="F201" s="59">
        <f t="shared" si="5"/>
        <v>0.8886077770716675</v>
      </c>
      <c r="G201" s="27">
        <f t="shared" si="6"/>
        <v>0.7999935231063181</v>
      </c>
    </row>
    <row r="202" spans="1:7" ht="18">
      <c r="A202" s="37" t="s">
        <v>157</v>
      </c>
      <c r="B202" s="26" t="s">
        <v>24</v>
      </c>
      <c r="C202" s="29">
        <v>10</v>
      </c>
      <c r="D202" s="29">
        <v>10</v>
      </c>
      <c r="E202" s="29">
        <v>6.3</v>
      </c>
      <c r="F202" s="59">
        <f t="shared" si="5"/>
        <v>0.63</v>
      </c>
      <c r="G202" s="27">
        <f t="shared" si="6"/>
        <v>0.63</v>
      </c>
    </row>
    <row r="203" spans="1:7" ht="30.75">
      <c r="A203" s="37" t="s">
        <v>364</v>
      </c>
      <c r="B203" s="26"/>
      <c r="C203" s="29">
        <f>C204+C205</f>
        <v>567.8</v>
      </c>
      <c r="D203" s="29">
        <f>D204+D205</f>
        <v>567.8</v>
      </c>
      <c r="E203" s="29">
        <f>E204+E205</f>
        <v>567.8</v>
      </c>
      <c r="F203" s="59">
        <f t="shared" si="5"/>
        <v>1</v>
      </c>
      <c r="G203" s="27"/>
    </row>
    <row r="204" spans="1:8" ht="46.5" hidden="1">
      <c r="A204" s="37" t="s">
        <v>113</v>
      </c>
      <c r="B204" s="26" t="s">
        <v>114</v>
      </c>
      <c r="C204" s="29">
        <v>364</v>
      </c>
      <c r="D204" s="29">
        <v>364</v>
      </c>
      <c r="E204" s="29">
        <v>364</v>
      </c>
      <c r="F204" s="59">
        <f t="shared" si="5"/>
        <v>1</v>
      </c>
      <c r="G204" s="27">
        <f t="shared" si="6"/>
        <v>1</v>
      </c>
      <c r="H204" s="15"/>
    </row>
    <row r="205" spans="1:7" ht="46.5" hidden="1">
      <c r="A205" s="37" t="s">
        <v>116</v>
      </c>
      <c r="B205" s="26" t="s">
        <v>115</v>
      </c>
      <c r="C205" s="29">
        <v>203.8</v>
      </c>
      <c r="D205" s="29">
        <v>203.8</v>
      </c>
      <c r="E205" s="29">
        <v>203.8</v>
      </c>
      <c r="F205" s="59">
        <f t="shared" si="5"/>
        <v>1</v>
      </c>
      <c r="G205" s="27">
        <f t="shared" si="6"/>
        <v>1</v>
      </c>
    </row>
    <row r="206" spans="1:7" ht="62.25">
      <c r="A206" s="37" t="s">
        <v>346</v>
      </c>
      <c r="B206" s="26" t="s">
        <v>347</v>
      </c>
      <c r="C206" s="29">
        <v>6580.8</v>
      </c>
      <c r="D206" s="29">
        <v>6580.8</v>
      </c>
      <c r="E206" s="29">
        <v>6580.8</v>
      </c>
      <c r="F206" s="59">
        <f t="shared" si="5"/>
        <v>1</v>
      </c>
      <c r="G206" s="27">
        <f t="shared" si="6"/>
        <v>1</v>
      </c>
    </row>
    <row r="207" spans="1:7" ht="30.75" hidden="1">
      <c r="A207" s="28" t="s">
        <v>67</v>
      </c>
      <c r="B207" s="26" t="s">
        <v>68</v>
      </c>
      <c r="C207" s="29"/>
      <c r="D207" s="29"/>
      <c r="E207" s="29"/>
      <c r="F207" s="59" t="e">
        <f t="shared" si="5"/>
        <v>#DIV/0!</v>
      </c>
      <c r="G207" s="27" t="e">
        <f t="shared" si="6"/>
        <v>#DIV/0!</v>
      </c>
    </row>
    <row r="208" spans="1:7" ht="46.5" hidden="1">
      <c r="A208" s="28" t="s">
        <v>56</v>
      </c>
      <c r="B208" s="26" t="s">
        <v>57</v>
      </c>
      <c r="C208" s="29"/>
      <c r="D208" s="29"/>
      <c r="E208" s="29"/>
      <c r="F208" s="59" t="e">
        <f t="shared" si="5"/>
        <v>#DIV/0!</v>
      </c>
      <c r="G208" s="27" t="e">
        <f t="shared" si="6"/>
        <v>#DIV/0!</v>
      </c>
    </row>
    <row r="209" spans="1:7" ht="30.75" hidden="1">
      <c r="A209" s="28" t="s">
        <v>69</v>
      </c>
      <c r="B209" s="26" t="s">
        <v>70</v>
      </c>
      <c r="C209" s="29"/>
      <c r="D209" s="29"/>
      <c r="E209" s="29"/>
      <c r="F209" s="59" t="e">
        <f t="shared" si="5"/>
        <v>#DIV/0!</v>
      </c>
      <c r="G209" s="27" t="e">
        <f t="shared" si="6"/>
        <v>#DIV/0!</v>
      </c>
    </row>
    <row r="210" spans="1:7" ht="62.25" hidden="1">
      <c r="A210" s="28" t="s">
        <v>72</v>
      </c>
      <c r="B210" s="26" t="s">
        <v>71</v>
      </c>
      <c r="C210" s="29"/>
      <c r="D210" s="29"/>
      <c r="E210" s="29"/>
      <c r="F210" s="59" t="e">
        <f t="shared" si="5"/>
        <v>#DIV/0!</v>
      </c>
      <c r="G210" s="27" t="e">
        <f t="shared" si="6"/>
        <v>#DIV/0!</v>
      </c>
    </row>
    <row r="211" spans="1:7" ht="78">
      <c r="A211" s="28" t="s">
        <v>348</v>
      </c>
      <c r="B211" s="26" t="s">
        <v>79</v>
      </c>
      <c r="C211" s="29">
        <v>7.3</v>
      </c>
      <c r="D211" s="29">
        <v>7.3</v>
      </c>
      <c r="E211" s="29">
        <v>0.8</v>
      </c>
      <c r="F211" s="59">
        <f t="shared" si="5"/>
        <v>0.10958904109589042</v>
      </c>
      <c r="G211" s="27">
        <f t="shared" si="6"/>
        <v>0.10958904109589042</v>
      </c>
    </row>
    <row r="212" spans="1:7" ht="18">
      <c r="A212" s="28" t="s">
        <v>40</v>
      </c>
      <c r="B212" s="26"/>
      <c r="C212" s="29">
        <f>C213</f>
        <v>1106.4</v>
      </c>
      <c r="D212" s="29">
        <f>D213</f>
        <v>1142.6</v>
      </c>
      <c r="E212" s="29">
        <f>E213</f>
        <v>1103.8</v>
      </c>
      <c r="F212" s="59">
        <f t="shared" si="5"/>
        <v>0.9976500361532898</v>
      </c>
      <c r="G212" s="27">
        <f t="shared" si="6"/>
        <v>0.9660423595308945</v>
      </c>
    </row>
    <row r="213" spans="1:7" ht="18">
      <c r="A213" s="28" t="s">
        <v>42</v>
      </c>
      <c r="B213" s="26" t="s">
        <v>41</v>
      </c>
      <c r="C213" s="29">
        <v>1106.4</v>
      </c>
      <c r="D213" s="29">
        <v>1142.6</v>
      </c>
      <c r="E213" s="29">
        <v>1103.8</v>
      </c>
      <c r="F213" s="59">
        <f t="shared" si="5"/>
        <v>0.9976500361532898</v>
      </c>
      <c r="G213" s="27">
        <f t="shared" si="6"/>
        <v>0.9660423595308945</v>
      </c>
    </row>
    <row r="214" spans="1:7" ht="18">
      <c r="A214" s="28" t="s">
        <v>43</v>
      </c>
      <c r="B214" s="26"/>
      <c r="C214" s="29">
        <f>C215</f>
        <v>921.4</v>
      </c>
      <c r="D214" s="29">
        <f>D215</f>
        <v>841.4</v>
      </c>
      <c r="E214" s="29">
        <f>E215</f>
        <v>884.1</v>
      </c>
      <c r="F214" s="59">
        <f t="shared" si="5"/>
        <v>0.9595181245930107</v>
      </c>
      <c r="G214" s="27">
        <f t="shared" si="6"/>
        <v>1.0507487520798668</v>
      </c>
    </row>
    <row r="215" spans="1:7" ht="18">
      <c r="A215" s="28" t="s">
        <v>45</v>
      </c>
      <c r="B215" s="26" t="s">
        <v>44</v>
      </c>
      <c r="C215" s="29">
        <v>921.4</v>
      </c>
      <c r="D215" s="29">
        <v>841.4</v>
      </c>
      <c r="E215" s="29">
        <v>884.1</v>
      </c>
      <c r="F215" s="59">
        <f t="shared" si="5"/>
        <v>0.9595181245930107</v>
      </c>
      <c r="G215" s="27">
        <f t="shared" si="6"/>
        <v>1.0507487520798668</v>
      </c>
    </row>
    <row r="216" spans="1:7" ht="30.75" hidden="1">
      <c r="A216" s="28" t="s">
        <v>46</v>
      </c>
      <c r="B216" s="26"/>
      <c r="C216" s="29">
        <f>C217</f>
        <v>0</v>
      </c>
      <c r="D216" s="29">
        <f>D217</f>
        <v>400</v>
      </c>
      <c r="E216" s="29">
        <f>E217</f>
        <v>0</v>
      </c>
      <c r="F216" s="59" t="e">
        <f t="shared" si="5"/>
        <v>#DIV/0!</v>
      </c>
      <c r="G216" s="27">
        <f t="shared" si="6"/>
        <v>0</v>
      </c>
    </row>
    <row r="217" spans="1:7" ht="30.75" hidden="1">
      <c r="A217" s="28" t="s">
        <v>58</v>
      </c>
      <c r="B217" s="26" t="s">
        <v>47</v>
      </c>
      <c r="C217" s="29">
        <v>0</v>
      </c>
      <c r="D217" s="29">
        <v>400</v>
      </c>
      <c r="E217" s="29">
        <v>0</v>
      </c>
      <c r="F217" s="59" t="e">
        <f t="shared" si="5"/>
        <v>#DIV/0!</v>
      </c>
      <c r="G217" s="27">
        <f t="shared" si="6"/>
        <v>0</v>
      </c>
    </row>
    <row r="218" spans="1:7" ht="18">
      <c r="A218" s="28" t="s">
        <v>48</v>
      </c>
      <c r="B218" s="26"/>
      <c r="C218" s="29">
        <f>C219+C221+C220+C222</f>
        <v>15437.6</v>
      </c>
      <c r="D218" s="29">
        <f>D219+D221+D220+D222</f>
        <v>15450.7</v>
      </c>
      <c r="E218" s="29">
        <f>E219+E221+E220+E222</f>
        <v>15437.6</v>
      </c>
      <c r="F218" s="59">
        <f t="shared" si="5"/>
        <v>1</v>
      </c>
      <c r="G218" s="27">
        <f t="shared" si="6"/>
        <v>0.99915214197415</v>
      </c>
    </row>
    <row r="219" spans="1:7" ht="62.25">
      <c r="A219" s="28" t="s">
        <v>80</v>
      </c>
      <c r="B219" s="26" t="s">
        <v>81</v>
      </c>
      <c r="C219" s="29">
        <v>2748.1</v>
      </c>
      <c r="D219" s="29">
        <v>2761.2</v>
      </c>
      <c r="E219" s="29">
        <v>2748.1</v>
      </c>
      <c r="F219" s="59">
        <f t="shared" si="5"/>
        <v>1</v>
      </c>
      <c r="G219" s="27">
        <f t="shared" si="6"/>
        <v>0.9952556859336521</v>
      </c>
    </row>
    <row r="220" spans="1:7" ht="46.5" hidden="1">
      <c r="A220" s="28" t="s">
        <v>82</v>
      </c>
      <c r="B220" s="26" t="s">
        <v>83</v>
      </c>
      <c r="C220" s="29"/>
      <c r="D220" s="29"/>
      <c r="E220" s="29"/>
      <c r="F220" s="59" t="e">
        <f t="shared" si="5"/>
        <v>#DIV/0!</v>
      </c>
      <c r="G220" s="27" t="e">
        <f t="shared" si="6"/>
        <v>#DIV/0!</v>
      </c>
    </row>
    <row r="221" spans="1:7" ht="30.75">
      <c r="A221" s="28" t="s">
        <v>65</v>
      </c>
      <c r="B221" s="26" t="s">
        <v>349</v>
      </c>
      <c r="C221" s="29">
        <v>12000</v>
      </c>
      <c r="D221" s="29">
        <v>12000</v>
      </c>
      <c r="E221" s="29">
        <v>12000</v>
      </c>
      <c r="F221" s="59">
        <f t="shared" si="5"/>
        <v>1</v>
      </c>
      <c r="G221" s="27">
        <f t="shared" si="6"/>
        <v>1</v>
      </c>
    </row>
    <row r="222" spans="1:7" ht="108.75">
      <c r="A222" s="28" t="s">
        <v>350</v>
      </c>
      <c r="B222" s="26" t="s">
        <v>351</v>
      </c>
      <c r="C222" s="29">
        <v>689.5</v>
      </c>
      <c r="D222" s="29">
        <v>689.5</v>
      </c>
      <c r="E222" s="29">
        <v>689.5</v>
      </c>
      <c r="F222" s="59">
        <f t="shared" si="5"/>
        <v>1</v>
      </c>
      <c r="G222" s="27">
        <f t="shared" si="6"/>
        <v>1</v>
      </c>
    </row>
    <row r="223" spans="1:7" ht="18">
      <c r="A223" s="37" t="s">
        <v>25</v>
      </c>
      <c r="B223" s="26"/>
      <c r="C223" s="29">
        <f>C53+C68+C84+C148+C189+C196+C199+C212+C214+C216+C218</f>
        <v>979566.5</v>
      </c>
      <c r="D223" s="29">
        <f>D53+D68+D84+D148+D189+D196+D199+D212+D214+D216+D218</f>
        <v>979351.0999999999</v>
      </c>
      <c r="E223" s="29">
        <f>E53+E68+E84+E148+E189+E196+E199+E212+E214+E216+E218</f>
        <v>953098.8999999999</v>
      </c>
      <c r="F223" s="59">
        <f t="shared" si="5"/>
        <v>0.9729802928131984</v>
      </c>
      <c r="G223" s="27">
        <f t="shared" si="6"/>
        <v>0.9731942916079841</v>
      </c>
    </row>
    <row r="224" spans="1:7" ht="18">
      <c r="A224" s="28" t="s">
        <v>30</v>
      </c>
      <c r="B224" s="26"/>
      <c r="C224" s="46">
        <f>C218</f>
        <v>15437.6</v>
      </c>
      <c r="D224" s="46">
        <f>D218</f>
        <v>15450.7</v>
      </c>
      <c r="E224" s="46">
        <f>E218</f>
        <v>15437.6</v>
      </c>
      <c r="F224" s="59">
        <f t="shared" si="5"/>
        <v>1</v>
      </c>
      <c r="G224" s="27">
        <f t="shared" si="6"/>
        <v>0.99915214197415</v>
      </c>
    </row>
    <row r="225" spans="1:7" ht="17.25" hidden="1">
      <c r="A225" s="47"/>
      <c r="B225" s="48"/>
      <c r="C225" s="49"/>
      <c r="D225" s="49"/>
      <c r="E225" s="49"/>
      <c r="F225" s="49"/>
      <c r="G225" s="50"/>
    </row>
    <row r="226" spans="1:7" ht="17.25">
      <c r="A226" s="47"/>
      <c r="B226" s="48"/>
      <c r="C226" s="49"/>
      <c r="D226" s="49"/>
      <c r="E226" s="49"/>
      <c r="F226" s="49"/>
      <c r="G226" s="50"/>
    </row>
    <row r="227" spans="1:7" ht="17.25">
      <c r="A227" s="51" t="s">
        <v>106</v>
      </c>
      <c r="B227" s="52"/>
      <c r="C227" s="49"/>
      <c r="D227" s="49"/>
      <c r="E227" s="49">
        <v>41227.249</v>
      </c>
      <c r="F227" s="49"/>
      <c r="G227" s="50"/>
    </row>
    <row r="228" spans="1:7" ht="17.25" hidden="1">
      <c r="A228" s="53" t="s">
        <v>107</v>
      </c>
      <c r="B228" s="52"/>
      <c r="C228" s="49"/>
      <c r="D228" s="49"/>
      <c r="E228" s="49">
        <v>0</v>
      </c>
      <c r="F228" s="49"/>
      <c r="G228" s="50"/>
    </row>
    <row r="229" spans="1:7" ht="17.25" hidden="1">
      <c r="A229" s="51" t="s">
        <v>31</v>
      </c>
      <c r="B229" s="52"/>
      <c r="C229" s="49"/>
      <c r="D229" s="49"/>
      <c r="E229" s="49"/>
      <c r="F229" s="49"/>
      <c r="G229" s="50"/>
    </row>
    <row r="230" spans="1:7" ht="18" hidden="1">
      <c r="A230" s="51" t="s">
        <v>32</v>
      </c>
      <c r="B230" s="52"/>
      <c r="C230" s="49"/>
      <c r="D230" s="49"/>
      <c r="E230" s="49"/>
      <c r="F230" s="49"/>
      <c r="G230" s="54"/>
    </row>
    <row r="231" spans="1:7" ht="17.25" hidden="1">
      <c r="A231" s="51"/>
      <c r="B231" s="52"/>
      <c r="C231" s="49"/>
      <c r="D231" s="49"/>
      <c r="E231" s="49"/>
      <c r="F231" s="49"/>
      <c r="G231" s="50"/>
    </row>
    <row r="232" spans="1:7" ht="17.25" hidden="1">
      <c r="A232" s="51" t="s">
        <v>33</v>
      </c>
      <c r="B232" s="52"/>
      <c r="C232" s="49"/>
      <c r="D232" s="49"/>
      <c r="E232" s="49"/>
      <c r="F232" s="49"/>
      <c r="G232" s="50"/>
    </row>
    <row r="233" spans="1:7" ht="18" hidden="1">
      <c r="A233" s="51" t="s">
        <v>34</v>
      </c>
      <c r="B233" s="52"/>
      <c r="C233" s="49"/>
      <c r="D233" s="49"/>
      <c r="E233" s="49">
        <v>0</v>
      </c>
      <c r="F233" s="49"/>
      <c r="G233" s="54"/>
    </row>
    <row r="234" spans="1:7" ht="17.25" hidden="1">
      <c r="A234" s="51"/>
      <c r="B234" s="52"/>
      <c r="C234" s="49"/>
      <c r="D234" s="49"/>
      <c r="E234" s="49"/>
      <c r="F234" s="49"/>
      <c r="G234" s="50"/>
    </row>
    <row r="235" spans="1:7" ht="17.25" hidden="1">
      <c r="A235" s="51" t="s">
        <v>35</v>
      </c>
      <c r="B235" s="52"/>
      <c r="C235" s="49"/>
      <c r="D235" s="49"/>
      <c r="E235" s="49"/>
      <c r="F235" s="49"/>
      <c r="G235" s="50"/>
    </row>
    <row r="236" spans="1:7" ht="18" hidden="1">
      <c r="A236" s="51" t="s">
        <v>36</v>
      </c>
      <c r="B236" s="52"/>
      <c r="C236" s="49"/>
      <c r="D236" s="49"/>
      <c r="E236" s="49"/>
      <c r="F236" s="49"/>
      <c r="G236" s="55"/>
    </row>
    <row r="237" spans="1:7" ht="17.25" hidden="1">
      <c r="A237" s="51"/>
      <c r="B237" s="52"/>
      <c r="C237" s="49"/>
      <c r="D237" s="49"/>
      <c r="E237" s="49"/>
      <c r="F237" s="49"/>
      <c r="G237" s="50"/>
    </row>
    <row r="238" spans="1:7" ht="17.25" hidden="1">
      <c r="A238" s="53" t="s">
        <v>108</v>
      </c>
      <c r="B238" s="52"/>
      <c r="C238" s="49"/>
      <c r="D238" s="49"/>
      <c r="E238" s="49">
        <v>0</v>
      </c>
      <c r="F238" s="49"/>
      <c r="G238" s="50"/>
    </row>
    <row r="239" spans="1:7" ht="18" hidden="1">
      <c r="A239" s="51"/>
      <c r="B239" s="52"/>
      <c r="C239" s="49"/>
      <c r="D239" s="49"/>
      <c r="E239" s="49"/>
      <c r="F239" s="49"/>
      <c r="G239" s="56"/>
    </row>
    <row r="240" spans="1:7" ht="17.25" hidden="1">
      <c r="A240" s="53"/>
      <c r="B240" s="52"/>
      <c r="C240" s="49"/>
      <c r="D240" s="49"/>
      <c r="E240" s="49"/>
      <c r="F240" s="49"/>
      <c r="G240" s="50"/>
    </row>
    <row r="241" spans="1:7" ht="17.25">
      <c r="A241" s="51"/>
      <c r="B241" s="52"/>
      <c r="C241" s="49"/>
      <c r="D241" s="49"/>
      <c r="E241" s="49"/>
      <c r="F241" s="49"/>
      <c r="G241" s="50"/>
    </row>
    <row r="242" spans="1:7" ht="18">
      <c r="A242" s="51" t="s">
        <v>37</v>
      </c>
      <c r="B242" s="52"/>
      <c r="C242" s="49"/>
      <c r="D242" s="49"/>
      <c r="E242" s="49">
        <f>E227+E48+E230+E233-E223-E236-E238+E228</f>
        <v>29280.948999999906</v>
      </c>
      <c r="F242" s="49"/>
      <c r="G242" s="57"/>
    </row>
    <row r="243" spans="1:7" ht="17.25" hidden="1">
      <c r="A243" s="51" t="s">
        <v>352</v>
      </c>
      <c r="B243" s="52"/>
      <c r="C243" s="49"/>
      <c r="D243" s="49"/>
      <c r="E243" s="49"/>
      <c r="F243" s="49"/>
      <c r="G243" s="50"/>
    </row>
    <row r="244" spans="1:7" ht="17.25" hidden="1">
      <c r="A244" s="51" t="s">
        <v>353</v>
      </c>
      <c r="B244" s="52"/>
      <c r="C244" s="49"/>
      <c r="D244" s="49"/>
      <c r="E244" s="49"/>
      <c r="F244" s="49"/>
      <c r="G244" s="50"/>
    </row>
    <row r="245" spans="1:7" ht="17.25" hidden="1">
      <c r="A245" s="51" t="s">
        <v>354</v>
      </c>
      <c r="B245" s="52"/>
      <c r="C245" s="49"/>
      <c r="D245" s="49"/>
      <c r="E245" s="49"/>
      <c r="F245" s="49"/>
      <c r="G245" s="50"/>
    </row>
    <row r="248" spans="1:6" ht="16.5">
      <c r="A248" s="60" t="s">
        <v>368</v>
      </c>
      <c r="B248" s="60"/>
      <c r="C248" s="60"/>
      <c r="D248" s="60"/>
      <c r="E248" s="60"/>
      <c r="F248" s="60"/>
    </row>
  </sheetData>
  <sheetProtection/>
  <mergeCells count="22">
    <mergeCell ref="G51:G52"/>
    <mergeCell ref="C2:F2"/>
    <mergeCell ref="G4:G5"/>
    <mergeCell ref="K49:M50"/>
    <mergeCell ref="I49:J49"/>
    <mergeCell ref="A50:G50"/>
    <mergeCell ref="A51:A52"/>
    <mergeCell ref="B51:B52"/>
    <mergeCell ref="C51:C52"/>
    <mergeCell ref="D51:D52"/>
    <mergeCell ref="E51:E52"/>
    <mergeCell ref="F51:F52"/>
    <mergeCell ref="A248:F248"/>
    <mergeCell ref="C1:F1"/>
    <mergeCell ref="A3:F3"/>
    <mergeCell ref="I50:J50"/>
    <mergeCell ref="E4:E5"/>
    <mergeCell ref="F4:F5"/>
    <mergeCell ref="C4:C5"/>
    <mergeCell ref="B4:B5"/>
    <mergeCell ref="A4:A5"/>
    <mergeCell ref="D4:D5"/>
  </mergeCells>
  <printOptions/>
  <pageMargins left="0.15748031496062992" right="0.2362204724409449" top="0.35433070866141736" bottom="0.3937007874015748" header="0" footer="0"/>
  <pageSetup fitToHeight="5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2022-04-08T10:38:02Z</cp:lastPrinted>
  <dcterms:created xsi:type="dcterms:W3CDTF">1996-10-08T23:32:33Z</dcterms:created>
  <dcterms:modified xsi:type="dcterms:W3CDTF">2022-04-08T10:50:50Z</dcterms:modified>
  <cp:category/>
  <cp:version/>
  <cp:contentType/>
  <cp:contentStatus/>
</cp:coreProperties>
</file>